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20025" windowHeight="7875"/>
  </bookViews>
  <sheets>
    <sheet name="Zestawienie" sheetId="1" r:id="rId1"/>
    <sheet name="zuzycia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34" i="1" l="1"/>
  <c r="K33" i="1"/>
  <c r="J33" i="1"/>
  <c r="AD26" i="2"/>
  <c r="J24" i="1"/>
  <c r="J22" i="1"/>
  <c r="AD3" i="2"/>
  <c r="AD6" i="2"/>
  <c r="AD4" i="2"/>
  <c r="H34" i="2"/>
  <c r="H37" i="2" s="1"/>
  <c r="J32" i="2"/>
  <c r="I32" i="2"/>
  <c r="J31" i="2"/>
  <c r="I31" i="2"/>
  <c r="J29" i="2"/>
  <c r="I29" i="2"/>
  <c r="J28" i="2"/>
  <c r="I28" i="2"/>
  <c r="J27" i="2"/>
  <c r="I27" i="2"/>
  <c r="J25" i="2"/>
  <c r="I25" i="2"/>
  <c r="J24" i="2"/>
  <c r="I24" i="2"/>
  <c r="J22" i="2"/>
  <c r="I22" i="2"/>
  <c r="J17" i="2"/>
  <c r="I17" i="2"/>
  <c r="J14" i="2"/>
  <c r="J13" i="2"/>
  <c r="I13" i="2"/>
  <c r="J11" i="2"/>
  <c r="I11" i="2"/>
  <c r="J10" i="2"/>
  <c r="I10" i="2"/>
  <c r="H39" i="2" l="1"/>
  <c r="H38" i="2"/>
  <c r="K31" i="1"/>
  <c r="K32" i="1"/>
  <c r="J31" i="1"/>
  <c r="J32" i="1"/>
  <c r="K29" i="1"/>
  <c r="J29" i="1"/>
  <c r="J28" i="1"/>
  <c r="K28" i="1"/>
  <c r="K27" i="1"/>
  <c r="J27" i="1"/>
  <c r="J25" i="1"/>
  <c r="K25" i="1"/>
  <c r="K24" i="1"/>
  <c r="J13" i="1"/>
  <c r="K17" i="1"/>
  <c r="K22" i="1"/>
  <c r="K14" i="1"/>
  <c r="K13" i="1"/>
  <c r="K11" i="1"/>
  <c r="J10" i="1"/>
  <c r="J17" i="1"/>
  <c r="J11" i="1"/>
  <c r="K10" i="1"/>
</calcChain>
</file>

<file path=xl/sharedStrings.xml><?xml version="1.0" encoding="utf-8"?>
<sst xmlns="http://schemas.openxmlformats.org/spreadsheetml/2006/main" count="242" uniqueCount="129">
  <si>
    <t>Lp</t>
  </si>
  <si>
    <t>Płatnik numer punktu poboru</t>
  </si>
  <si>
    <t>Punkt odbioru</t>
  </si>
  <si>
    <t>Nr umowy</t>
  </si>
  <si>
    <t>licznik nr</t>
  </si>
  <si>
    <t>[kW]</t>
  </si>
  <si>
    <t>Oczyszczalnia Ścieków zasilanie 1</t>
  </si>
  <si>
    <t>Oczyszczalnia Ścieków zasilanie 2</t>
  </si>
  <si>
    <t>Stacja uzdatniania wody zasilanie 1</t>
  </si>
  <si>
    <t>B23</t>
  </si>
  <si>
    <t>Stacja uzdatniania wody zasilanie 2</t>
  </si>
  <si>
    <t>Ogródki działkowe</t>
  </si>
  <si>
    <t>Hydrofornia ul. Sikorskiego</t>
  </si>
  <si>
    <t>c12b</t>
  </si>
  <si>
    <t>Hydrofornia ul. Podhalańska</t>
  </si>
  <si>
    <t>96/0001139</t>
  </si>
  <si>
    <t xml:space="preserve"> c12b</t>
  </si>
  <si>
    <t>Hydrofornia ul. Szaflarska1</t>
  </si>
  <si>
    <t>Hydrofornia ul. Szaflarska2</t>
  </si>
  <si>
    <t>Pompownia Kokoszków "Hydrofornia"</t>
  </si>
  <si>
    <t>96/0001136</t>
  </si>
  <si>
    <t>SAG ul. Waksmundzka</t>
  </si>
  <si>
    <t>96/0001021</t>
  </si>
  <si>
    <t>Przepompownia Kowaniec "Zbiorniki"</t>
  </si>
  <si>
    <t>96/0001133</t>
  </si>
  <si>
    <t>Przepompownia Parkowa "Ibisor"</t>
  </si>
  <si>
    <t>96/0001135</t>
  </si>
  <si>
    <t xml:space="preserve">Przepompownia Kotlina </t>
  </si>
  <si>
    <t>96/0001134</t>
  </si>
  <si>
    <t>Studnia Głębinowa Bór PS2</t>
  </si>
  <si>
    <t>96/0004731</t>
  </si>
  <si>
    <t>Studnia Głębinowa Ludźmierska ST1</t>
  </si>
  <si>
    <t>96/0004726</t>
  </si>
  <si>
    <t>Studnia  Równia Szaflarska S11</t>
  </si>
  <si>
    <t>96/0001138</t>
  </si>
  <si>
    <t>Studnia Głębinowa na Skarpie</t>
  </si>
  <si>
    <t>96/0001137</t>
  </si>
  <si>
    <t>Klikuszówka P1</t>
  </si>
  <si>
    <t>96/2000191</t>
  </si>
  <si>
    <t>Studnie Grel</t>
  </si>
  <si>
    <t>96/0001118</t>
  </si>
  <si>
    <t>Ul. Długa</t>
  </si>
  <si>
    <t>96/20001803</t>
  </si>
  <si>
    <t>Planowane zużycie roczne</t>
  </si>
  <si>
    <t>3 928</t>
  </si>
  <si>
    <t>1 148</t>
  </si>
  <si>
    <t>29 626</t>
  </si>
  <si>
    <t>c12a</t>
  </si>
  <si>
    <t>moc umowna</t>
  </si>
  <si>
    <t>417 902</t>
  </si>
  <si>
    <t xml:space="preserve"> taryfy</t>
  </si>
  <si>
    <t>Planowanie zużycie energii w strefie całodobowej w kWh C-12 b dzień</t>
  </si>
  <si>
    <t>Planowanie zużycie energii w strefie całodobowej w kWh C-12 b noc</t>
  </si>
  <si>
    <t>Planowanie zużycie energii w strefie rannej w kWh B-23</t>
  </si>
  <si>
    <t>Planowanie zużycie energii w strefie popołudniowej w kWh B-23</t>
  </si>
  <si>
    <t>Planowanie zużycie energii pozostałe godziny w kWh B-23</t>
  </si>
  <si>
    <t>anex EIG</t>
  </si>
  <si>
    <t>Tauron</t>
  </si>
  <si>
    <t>Rezerwa</t>
  </si>
  <si>
    <t>389,-</t>
  </si>
  <si>
    <t>BCP/US/KH/558/2017</t>
  </si>
  <si>
    <t>MZWIK - Studnie głębinowe "Studnia głębinowa NZPS"</t>
  </si>
  <si>
    <t>c22a</t>
  </si>
  <si>
    <t>663,-</t>
  </si>
  <si>
    <t>311,-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</si>
  <si>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</si>
  <si>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</si>
  <si>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</si>
  <si>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</si>
  <si>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</si>
  <si>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</si>
  <si>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</si>
  <si>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</si>
  <si>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</si>
  <si>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</si>
  <si>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</si>
  <si>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</si>
  <si>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[kW/h]</t>
  </si>
  <si>
    <t>14/54</t>
  </si>
  <si>
    <t>251/840</t>
  </si>
  <si>
    <t>31666/30055/156859</t>
  </si>
  <si>
    <t>Szcz.Przedpol/szczpopol/reszta</t>
  </si>
  <si>
    <t>19907/20994/95586</t>
  </si>
  <si>
    <t>3395/9318</t>
  </si>
  <si>
    <t>10464/2106</t>
  </si>
  <si>
    <t>20938/10962</t>
  </si>
  <si>
    <t>dzienna/nocna</t>
  </si>
  <si>
    <t>szczyt/pozaszczyt</t>
  </si>
  <si>
    <t>19046/10582</t>
  </si>
  <si>
    <t>0.5</t>
  </si>
  <si>
    <t>2869/7045</t>
  </si>
  <si>
    <t>35095/32723/137185</t>
  </si>
  <si>
    <t>21627/21733/82302</t>
  </si>
  <si>
    <t>1046/2519</t>
  </si>
  <si>
    <t>\</t>
  </si>
  <si>
    <t>1581/3843</t>
  </si>
  <si>
    <t>515/2544</t>
  </si>
  <si>
    <t>526/2631</t>
  </si>
  <si>
    <t>39546/20474/173799</t>
  </si>
  <si>
    <t>27436/15329/128068</t>
  </si>
  <si>
    <t>19291/10624</t>
  </si>
  <si>
    <t>874/4713</t>
  </si>
  <si>
    <t>MW</t>
  </si>
  <si>
    <t>4 928</t>
  </si>
  <si>
    <t>241374/129516</t>
  </si>
  <si>
    <t>ENID_4061038217</t>
  </si>
  <si>
    <t>PPE ENID</t>
  </si>
  <si>
    <t>ENID_4061012434</t>
  </si>
  <si>
    <t>ENID_4061008922</t>
  </si>
  <si>
    <t>PLTAUD296009300843</t>
  </si>
  <si>
    <t>Studnia Głębinowa Bór PS1</t>
  </si>
  <si>
    <t>PLTAUD296009349416</t>
  </si>
  <si>
    <t>MZWIK - Studnie głębinowe</t>
  </si>
  <si>
    <t>ENID_4061012435</t>
  </si>
  <si>
    <t>ENID_4061009296</t>
  </si>
  <si>
    <t>ENID_4061009050</t>
  </si>
  <si>
    <t>ENID_4061009051</t>
  </si>
  <si>
    <t>ENID_4061009323</t>
  </si>
  <si>
    <t>ENID_4061009322</t>
  </si>
  <si>
    <t xml:space="preserve">ENID_4061009256 </t>
  </si>
  <si>
    <t>ENID_4061009257</t>
  </si>
  <si>
    <t>ENID_4061012436</t>
  </si>
  <si>
    <t>PLTAUD296008889845</t>
  </si>
  <si>
    <t>ENID_4061012439</t>
  </si>
  <si>
    <t>ENID_4061012432</t>
  </si>
  <si>
    <t>ENID_4061012437</t>
  </si>
  <si>
    <t>PLTAUD296009490783</t>
  </si>
  <si>
    <t>ENID_4061012431</t>
  </si>
  <si>
    <t>ENID_4061012438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</si>
</sst>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6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6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6" fontId="0" fillId="0" borderId="0" xfId="0" applyNumberFormat="1"/>
    <xf numFmtId="0" fontId="0" fillId="0" borderId="17" xfId="0" applyFill="1" applyBorder="1"/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/>
    </xf>
    <xf numFmtId="0" fontId="0" fillId="0" borderId="19" xfId="0" applyFill="1" applyBorder="1"/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6" workbookViewId="0">
      <selection activeCell="I35" sqref="I35"/>
    </sheetView>
  </sheetViews>
  <sheetFormatPr defaultRowHeight="14.25"/>
  <cols>
    <col min="3" max="3" width="19.875" customWidth="1"/>
    <col min="4" max="4" width="13.625" customWidth="1"/>
    <col min="5" max="5" width="20.25" customWidth="1"/>
    <col min="6" max="6" width="16.75" customWidth="1"/>
    <col min="9" max="9" width="20.5" customWidth="1"/>
    <col min="10" max="10" width="13.75" customWidth="1"/>
    <col min="11" max="11" width="12.375" customWidth="1"/>
    <col min="12" max="12" width="11.5" customWidth="1"/>
    <col min="13" max="13" width="12" customWidth="1"/>
    <col min="14" max="14" width="11.625" customWidth="1"/>
  </cols>
  <sheetData>
    <row r="1" spans="1:14" ht="60">
      <c r="A1" s="86" t="s">
        <v>0</v>
      </c>
      <c r="B1" s="1" t="s">
        <v>1</v>
      </c>
      <c r="C1" s="88" t="s">
        <v>2</v>
      </c>
      <c r="D1" s="90" t="s">
        <v>3</v>
      </c>
      <c r="E1" s="59"/>
      <c r="F1" s="2"/>
      <c r="G1" s="3" t="s">
        <v>48</v>
      </c>
      <c r="H1" s="3" t="s">
        <v>50</v>
      </c>
      <c r="I1" s="31" t="s">
        <v>43</v>
      </c>
      <c r="J1" s="31" t="s">
        <v>51</v>
      </c>
      <c r="K1" s="31" t="s">
        <v>52</v>
      </c>
      <c r="L1" s="31" t="s">
        <v>53</v>
      </c>
      <c r="M1" s="31" t="s">
        <v>54</v>
      </c>
      <c r="N1" s="31" t="s">
        <v>55</v>
      </c>
    </row>
    <row r="2" spans="1:14" ht="15.75" thickBot="1">
      <c r="A2" s="87"/>
      <c r="B2" s="4"/>
      <c r="C2" s="89"/>
      <c r="D2" s="91"/>
      <c r="E2" s="60" t="s">
        <v>106</v>
      </c>
      <c r="F2" s="5" t="s">
        <v>4</v>
      </c>
      <c r="G2" s="6" t="s">
        <v>5</v>
      </c>
      <c r="H2" s="6"/>
      <c r="I2" s="32" t="s">
        <v>5</v>
      </c>
      <c r="J2" s="32" t="s">
        <v>5</v>
      </c>
      <c r="K2" s="32" t="s">
        <v>5</v>
      </c>
      <c r="L2" s="32" t="s">
        <v>5</v>
      </c>
      <c r="M2" s="32" t="s">
        <v>5</v>
      </c>
      <c r="N2" s="32" t="s">
        <v>5</v>
      </c>
    </row>
    <row r="3" spans="1:14" ht="40.5" customHeight="1" thickBot="1">
      <c r="A3" s="7">
        <v>1</v>
      </c>
      <c r="B3" s="8" t="s">
        <v>94</v>
      </c>
      <c r="C3" s="9" t="s">
        <v>6</v>
      </c>
      <c r="D3" s="9">
        <v>4061009322</v>
      </c>
      <c r="E3" s="61" t="s">
        <v>118</v>
      </c>
      <c r="F3" s="9">
        <v>94945597</v>
      </c>
      <c r="G3" s="6">
        <v>450</v>
      </c>
      <c r="H3" s="18" t="s">
        <v>9</v>
      </c>
      <c r="I3" s="36">
        <v>2714394</v>
      </c>
      <c r="J3" s="37"/>
      <c r="K3" s="37"/>
      <c r="L3" s="37">
        <v>427272</v>
      </c>
      <c r="M3">
        <v>303174</v>
      </c>
      <c r="N3">
        <v>1983948</v>
      </c>
    </row>
    <row r="4" spans="1:14" ht="35.25" customHeight="1" thickBot="1">
      <c r="A4" s="7">
        <v>2</v>
      </c>
      <c r="B4" s="8">
        <v>50008562</v>
      </c>
      <c r="C4" s="9" t="s">
        <v>7</v>
      </c>
      <c r="D4" s="9">
        <v>4061009323</v>
      </c>
      <c r="E4" s="64" t="s">
        <v>117</v>
      </c>
      <c r="F4" s="10">
        <v>94945580</v>
      </c>
      <c r="G4" s="11">
        <v>450</v>
      </c>
      <c r="H4" s="18" t="s">
        <v>9</v>
      </c>
      <c r="I4" s="36">
        <v>1843920</v>
      </c>
      <c r="J4" s="37"/>
      <c r="K4" s="37"/>
      <c r="L4">
        <v>284058</v>
      </c>
      <c r="M4">
        <v>217938</v>
      </c>
      <c r="N4">
        <v>1341924</v>
      </c>
    </row>
    <row r="5" spans="1:14" ht="15">
      <c r="A5" s="71">
        <v>3</v>
      </c>
      <c r="B5" s="12"/>
      <c r="C5" s="75" t="s">
        <v>8</v>
      </c>
      <c r="D5" s="92">
        <v>4061009050</v>
      </c>
      <c r="E5" s="98" t="s">
        <v>115</v>
      </c>
      <c r="F5" s="65"/>
      <c r="G5" s="14"/>
      <c r="H5" s="11"/>
      <c r="I5" s="34"/>
      <c r="J5" s="38"/>
      <c r="K5" s="38"/>
      <c r="L5" s="38"/>
      <c r="M5" s="38"/>
      <c r="N5" s="38"/>
    </row>
    <row r="6" spans="1:14" ht="15.75" thickBot="1">
      <c r="A6" s="72"/>
      <c r="B6" s="15">
        <v>50008564</v>
      </c>
      <c r="C6" s="76"/>
      <c r="D6" s="93"/>
      <c r="E6" s="99"/>
      <c r="F6" s="66">
        <v>3251000485</v>
      </c>
      <c r="G6" s="17">
        <v>42</v>
      </c>
      <c r="H6" s="18" t="s">
        <v>9</v>
      </c>
      <c r="I6" s="35">
        <v>109800</v>
      </c>
      <c r="L6" s="39">
        <v>18666</v>
      </c>
      <c r="M6" s="39">
        <v>12078</v>
      </c>
      <c r="N6" s="39">
        <v>79056</v>
      </c>
    </row>
    <row r="7" spans="1:14" ht="15">
      <c r="A7" s="80">
        <v>4</v>
      </c>
      <c r="B7" s="19"/>
      <c r="C7" s="82" t="s">
        <v>10</v>
      </c>
      <c r="D7" s="84">
        <v>4061009051</v>
      </c>
      <c r="E7" s="100" t="s">
        <v>116</v>
      </c>
      <c r="F7" s="20"/>
      <c r="G7" s="21"/>
      <c r="H7" s="22"/>
      <c r="I7" s="34"/>
      <c r="J7" s="38"/>
      <c r="K7" s="38"/>
      <c r="L7" s="38"/>
      <c r="M7" s="38"/>
      <c r="N7" s="38"/>
    </row>
    <row r="8" spans="1:14" ht="15.75" thickBot="1">
      <c r="A8" s="81"/>
      <c r="B8" s="23">
        <v>50008564</v>
      </c>
      <c r="C8" s="83"/>
      <c r="D8" s="85"/>
      <c r="E8" s="101"/>
      <c r="F8" s="24">
        <v>3030010551</v>
      </c>
      <c r="G8" s="25">
        <v>42</v>
      </c>
      <c r="H8" s="18" t="s">
        <v>9</v>
      </c>
      <c r="I8" s="35">
        <v>7000</v>
      </c>
      <c r="J8" s="39"/>
      <c r="K8" s="39"/>
      <c r="L8" s="63">
        <v>1190</v>
      </c>
      <c r="M8" s="39">
        <v>770</v>
      </c>
      <c r="N8" s="39">
        <v>5040</v>
      </c>
    </row>
    <row r="9" spans="1:14" ht="15.75" thickBot="1">
      <c r="A9" s="7">
        <v>5</v>
      </c>
      <c r="B9" s="8">
        <v>50008563</v>
      </c>
      <c r="C9" s="9" t="s">
        <v>11</v>
      </c>
      <c r="D9" s="9">
        <v>4061009296</v>
      </c>
      <c r="E9" s="61" t="s">
        <v>114</v>
      </c>
      <c r="F9" s="9">
        <v>3030006281</v>
      </c>
      <c r="G9" s="26">
        <v>50</v>
      </c>
      <c r="H9" s="18" t="s">
        <v>9</v>
      </c>
      <c r="I9" s="33">
        <v>165354</v>
      </c>
      <c r="J9" s="37"/>
      <c r="K9" s="37"/>
      <c r="L9" s="37">
        <v>28110</v>
      </c>
      <c r="M9" s="37">
        <v>18188</v>
      </c>
      <c r="N9" s="37">
        <v>119055</v>
      </c>
    </row>
    <row r="10" spans="1:14" ht="36.75" customHeight="1" thickBot="1">
      <c r="A10" s="7">
        <v>6</v>
      </c>
      <c r="B10" s="8">
        <v>50008007</v>
      </c>
      <c r="C10" s="9" t="s">
        <v>12</v>
      </c>
      <c r="D10" s="9">
        <v>4061012435</v>
      </c>
      <c r="E10" s="61" t="s">
        <v>113</v>
      </c>
      <c r="F10" s="9">
        <v>37870813</v>
      </c>
      <c r="G10" s="26">
        <v>16</v>
      </c>
      <c r="H10" s="6" t="s">
        <v>13</v>
      </c>
      <c r="I10" s="36">
        <v>14946</v>
      </c>
      <c r="J10" s="41">
        <f>PRODUCT(I10,0.7)</f>
        <v>10462.199999999999</v>
      </c>
      <c r="K10" s="41">
        <f>PRODUCT(I10,0.3)</f>
        <v>4483.8</v>
      </c>
      <c r="L10" s="37"/>
      <c r="M10" s="37"/>
      <c r="N10" s="37"/>
    </row>
    <row r="11" spans="1:14" ht="15">
      <c r="A11" s="71">
        <v>7</v>
      </c>
      <c r="B11" s="73">
        <v>30111264</v>
      </c>
      <c r="C11" s="75" t="s">
        <v>14</v>
      </c>
      <c r="D11" s="77" t="s">
        <v>15</v>
      </c>
      <c r="E11" s="77" t="s">
        <v>123</v>
      </c>
      <c r="F11" s="27"/>
      <c r="G11" s="70">
        <v>12</v>
      </c>
      <c r="H11" s="70" t="s">
        <v>16</v>
      </c>
      <c r="I11" s="34"/>
      <c r="J11" s="94">
        <f>PRODUCT(I12,0.7)</f>
        <v>9710.4</v>
      </c>
      <c r="K11" s="94">
        <f>PRODUCT(I12,0.3)</f>
        <v>4161.5999999999995</v>
      </c>
    </row>
    <row r="12" spans="1:14" ht="15.75" thickBot="1">
      <c r="A12" s="72"/>
      <c r="B12" s="74"/>
      <c r="C12" s="76"/>
      <c r="D12" s="78"/>
      <c r="E12" s="78"/>
      <c r="F12" s="28">
        <v>90313211</v>
      </c>
      <c r="G12" s="70"/>
      <c r="H12" s="70"/>
      <c r="I12" s="35">
        <v>13872</v>
      </c>
      <c r="J12" s="95"/>
      <c r="K12" s="95"/>
    </row>
    <row r="13" spans="1:14" ht="36.75" customHeight="1" thickBot="1">
      <c r="A13" s="7">
        <v>8</v>
      </c>
      <c r="B13" s="8">
        <v>50008015</v>
      </c>
      <c r="C13" s="9" t="s">
        <v>17</v>
      </c>
      <c r="D13" s="9">
        <v>4061009256</v>
      </c>
      <c r="E13" s="61" t="s">
        <v>119</v>
      </c>
      <c r="F13" s="9">
        <v>87718852</v>
      </c>
      <c r="G13" s="6">
        <v>22</v>
      </c>
      <c r="H13" s="6" t="s">
        <v>13</v>
      </c>
      <c r="I13" s="36">
        <v>30648</v>
      </c>
      <c r="J13" s="41">
        <f>PRODUCT(I13,0.7)</f>
        <v>21453.599999999999</v>
      </c>
      <c r="K13" s="41">
        <f t="shared" ref="K13:K22" si="0">PRODUCT(I13,0.3)</f>
        <v>9194.4</v>
      </c>
    </row>
    <row r="14" spans="1:14" ht="35.25" customHeight="1" thickBot="1">
      <c r="A14" s="7">
        <v>9</v>
      </c>
      <c r="B14" s="8">
        <v>50008015</v>
      </c>
      <c r="C14" s="9" t="s">
        <v>18</v>
      </c>
      <c r="D14" s="9">
        <v>4061009257</v>
      </c>
      <c r="E14" s="61" t="s">
        <v>120</v>
      </c>
      <c r="F14" s="9"/>
      <c r="G14" s="6">
        <v>22</v>
      </c>
      <c r="H14" s="6" t="s">
        <v>13</v>
      </c>
      <c r="I14" s="36">
        <v>0</v>
      </c>
      <c r="J14" s="40">
        <v>0</v>
      </c>
      <c r="K14" s="41">
        <f t="shared" si="0"/>
        <v>0</v>
      </c>
    </row>
    <row r="15" spans="1:14" ht="14.25" customHeight="1">
      <c r="A15" s="71">
        <v>10</v>
      </c>
      <c r="B15" s="73">
        <v>30111264</v>
      </c>
      <c r="C15" s="75" t="s">
        <v>19</v>
      </c>
      <c r="D15" s="77" t="s">
        <v>20</v>
      </c>
      <c r="E15" s="77" t="s">
        <v>121</v>
      </c>
      <c r="F15" s="77">
        <v>90155099</v>
      </c>
      <c r="G15" s="70">
        <v>12</v>
      </c>
      <c r="H15" s="70" t="s">
        <v>13</v>
      </c>
      <c r="I15" s="68">
        <v>14004</v>
      </c>
      <c r="J15" s="68">
        <v>20738</v>
      </c>
      <c r="K15" s="94">
        <v>8888</v>
      </c>
    </row>
    <row r="16" spans="1:14" ht="15" customHeight="1" thickBot="1">
      <c r="A16" s="72"/>
      <c r="B16" s="74"/>
      <c r="C16" s="76"/>
      <c r="D16" s="78"/>
      <c r="E16" s="78"/>
      <c r="F16" s="78"/>
      <c r="G16" s="70"/>
      <c r="H16" s="70"/>
      <c r="I16" s="69"/>
      <c r="J16" s="69"/>
      <c r="K16" s="95"/>
    </row>
    <row r="17" spans="1:11" ht="15.75" thickBot="1">
      <c r="A17" s="7">
        <v>11</v>
      </c>
      <c r="B17" s="8">
        <v>30111264</v>
      </c>
      <c r="C17" s="9" t="s">
        <v>21</v>
      </c>
      <c r="D17" s="9" t="s">
        <v>22</v>
      </c>
      <c r="E17" s="61" t="s">
        <v>122</v>
      </c>
      <c r="F17" s="9">
        <v>90945843</v>
      </c>
      <c r="G17" s="29">
        <v>7</v>
      </c>
      <c r="H17" s="6" t="s">
        <v>13</v>
      </c>
      <c r="I17" s="36">
        <v>810</v>
      </c>
      <c r="J17" s="41">
        <f>PRODUCT(I17,0.7)</f>
        <v>567</v>
      </c>
      <c r="K17" s="41">
        <f t="shared" si="0"/>
        <v>243</v>
      </c>
    </row>
    <row r="18" spans="1:11" ht="15">
      <c r="A18" s="71">
        <v>12</v>
      </c>
      <c r="B18" s="73">
        <v>30111264</v>
      </c>
      <c r="C18" s="75" t="s">
        <v>23</v>
      </c>
      <c r="D18" s="77" t="s">
        <v>24</v>
      </c>
      <c r="E18" s="77" t="s">
        <v>127</v>
      </c>
      <c r="F18" s="27"/>
      <c r="G18" s="70">
        <v>3</v>
      </c>
      <c r="H18" s="70" t="s">
        <v>13</v>
      </c>
      <c r="I18" s="67" t="s">
        <v>45</v>
      </c>
      <c r="J18" s="94">
        <v>803</v>
      </c>
      <c r="K18" s="94">
        <v>345</v>
      </c>
    </row>
    <row r="19" spans="1:11" ht="15.75" thickBot="1">
      <c r="A19" s="72"/>
      <c r="B19" s="74"/>
      <c r="C19" s="76"/>
      <c r="D19" s="78"/>
      <c r="E19" s="78"/>
      <c r="F19" s="28">
        <v>71802965</v>
      </c>
      <c r="G19" s="70"/>
      <c r="H19" s="70"/>
      <c r="I19" s="67"/>
      <c r="J19" s="95"/>
      <c r="K19" s="95"/>
    </row>
    <row r="20" spans="1:11" ht="14.25" customHeight="1">
      <c r="A20" s="71">
        <v>13</v>
      </c>
      <c r="B20" s="79">
        <v>30111264</v>
      </c>
      <c r="C20" s="75" t="s">
        <v>25</v>
      </c>
      <c r="D20" s="77" t="s">
        <v>26</v>
      </c>
      <c r="E20" s="77" t="s">
        <v>107</v>
      </c>
      <c r="F20" s="77">
        <v>91441513</v>
      </c>
      <c r="G20" s="70">
        <v>8</v>
      </c>
      <c r="H20" s="70" t="s">
        <v>16</v>
      </c>
      <c r="I20" s="67" t="s">
        <v>103</v>
      </c>
      <c r="J20" s="94">
        <v>3749</v>
      </c>
      <c r="K20" s="94">
        <v>1179</v>
      </c>
    </row>
    <row r="21" spans="1:11" ht="15" customHeight="1" thickBot="1">
      <c r="A21" s="72"/>
      <c r="B21" s="74"/>
      <c r="C21" s="76"/>
      <c r="D21" s="78"/>
      <c r="E21" s="78"/>
      <c r="F21" s="78"/>
      <c r="G21" s="70"/>
      <c r="H21" s="70"/>
      <c r="I21" s="67"/>
      <c r="J21" s="95"/>
      <c r="K21" s="95"/>
    </row>
    <row r="22" spans="1:11" ht="14.25" customHeight="1">
      <c r="A22" s="71">
        <v>14</v>
      </c>
      <c r="B22" s="73">
        <v>30111264</v>
      </c>
      <c r="C22" s="75" t="s">
        <v>27</v>
      </c>
      <c r="D22" s="77" t="s">
        <v>28</v>
      </c>
      <c r="E22" s="77" t="s">
        <v>124</v>
      </c>
      <c r="F22" s="77">
        <v>93925380</v>
      </c>
      <c r="G22" s="70">
        <v>4</v>
      </c>
      <c r="H22" s="70" t="s">
        <v>13</v>
      </c>
      <c r="I22" s="67">
        <v>3990</v>
      </c>
      <c r="J22" s="94">
        <f>PRODUCT(I22,0.7)</f>
        <v>2793</v>
      </c>
      <c r="K22" s="94">
        <f t="shared" si="0"/>
        <v>1197</v>
      </c>
    </row>
    <row r="23" spans="1:11" ht="15" customHeight="1" thickBot="1">
      <c r="A23" s="72"/>
      <c r="B23" s="74"/>
      <c r="C23" s="76"/>
      <c r="D23" s="78"/>
      <c r="E23" s="78"/>
      <c r="F23" s="78"/>
      <c r="G23" s="70"/>
      <c r="H23" s="70"/>
      <c r="I23" s="67"/>
      <c r="J23" s="95"/>
      <c r="K23" s="95"/>
    </row>
    <row r="24" spans="1:11" ht="39" customHeight="1" thickBot="1">
      <c r="A24" s="7">
        <v>15</v>
      </c>
      <c r="B24" s="8">
        <v>30105811</v>
      </c>
      <c r="C24" s="61" t="s">
        <v>110</v>
      </c>
      <c r="D24" s="9" t="s">
        <v>30</v>
      </c>
      <c r="E24" s="61" t="s">
        <v>111</v>
      </c>
      <c r="F24" s="9">
        <v>71938978</v>
      </c>
      <c r="G24" s="6">
        <v>8</v>
      </c>
      <c r="H24" s="6" t="s">
        <v>47</v>
      </c>
      <c r="I24" s="36">
        <v>41052</v>
      </c>
      <c r="J24" s="42">
        <f>PRODUCT(I24,0.7)</f>
        <v>28736.399999999998</v>
      </c>
      <c r="K24" s="42">
        <f>PRODUCT(I24,0.3)</f>
        <v>12315.6</v>
      </c>
    </row>
    <row r="25" spans="1:11" ht="15" customHeight="1">
      <c r="A25" s="71">
        <v>16</v>
      </c>
      <c r="B25" s="73">
        <v>30105782</v>
      </c>
      <c r="C25" s="75" t="s">
        <v>31</v>
      </c>
      <c r="D25" s="77" t="s">
        <v>32</v>
      </c>
      <c r="E25" s="77" t="s">
        <v>109</v>
      </c>
      <c r="F25" s="77">
        <v>70563057</v>
      </c>
      <c r="G25" s="70">
        <v>8</v>
      </c>
      <c r="H25" s="70" t="s">
        <v>13</v>
      </c>
      <c r="I25" s="34"/>
      <c r="J25" s="96">
        <f>PRODUCT(I26,0.7)</f>
        <v>25695.599999999999</v>
      </c>
      <c r="K25" s="96">
        <f>PRODUCT(I26,0.3)</f>
        <v>11012.4</v>
      </c>
    </row>
    <row r="26" spans="1:11" ht="15" thickBot="1">
      <c r="A26" s="72"/>
      <c r="B26" s="74"/>
      <c r="C26" s="76"/>
      <c r="D26" s="78"/>
      <c r="E26" s="78"/>
      <c r="F26" s="78"/>
      <c r="G26" s="70"/>
      <c r="H26" s="70"/>
      <c r="I26" s="35">
        <v>36708</v>
      </c>
      <c r="J26" s="96"/>
      <c r="K26" s="96"/>
    </row>
    <row r="27" spans="1:11" ht="36.75" customHeight="1" thickBot="1">
      <c r="A27" s="7">
        <v>17</v>
      </c>
      <c r="B27" s="30">
        <v>30111264</v>
      </c>
      <c r="C27" s="9" t="s">
        <v>33</v>
      </c>
      <c r="D27" s="9" t="s">
        <v>34</v>
      </c>
      <c r="E27" s="61" t="s">
        <v>128</v>
      </c>
      <c r="F27" s="9">
        <v>71801471</v>
      </c>
      <c r="G27" s="29">
        <v>6</v>
      </c>
      <c r="H27" s="29" t="s">
        <v>13</v>
      </c>
      <c r="I27" s="36">
        <v>25272</v>
      </c>
      <c r="J27" s="41">
        <f>PRODUCT(I27,0.7)</f>
        <v>17690.399999999998</v>
      </c>
      <c r="K27" s="41">
        <f>PRODUCT(I27,0.3)</f>
        <v>7581.5999999999995</v>
      </c>
    </row>
    <row r="28" spans="1:11" ht="33" customHeight="1" thickBot="1">
      <c r="A28" s="7">
        <v>18</v>
      </c>
      <c r="B28" s="30">
        <v>30111264</v>
      </c>
      <c r="C28" s="9" t="s">
        <v>35</v>
      </c>
      <c r="D28" s="9" t="s">
        <v>36</v>
      </c>
      <c r="E28" s="61" t="s">
        <v>125</v>
      </c>
      <c r="F28" s="9">
        <v>93796584</v>
      </c>
      <c r="G28" s="29">
        <v>12</v>
      </c>
      <c r="H28" s="29" t="s">
        <v>47</v>
      </c>
      <c r="I28" s="36">
        <v>52548</v>
      </c>
      <c r="J28" s="41">
        <f>PRODUCT(I28,0.7)</f>
        <v>36783.599999999999</v>
      </c>
      <c r="K28" s="41">
        <f>PRODUCT(I28,0.3)</f>
        <v>15764.4</v>
      </c>
    </row>
    <row r="29" spans="1:11" ht="15" customHeight="1">
      <c r="A29" s="71">
        <v>19</v>
      </c>
      <c r="B29" s="73">
        <v>30111264</v>
      </c>
      <c r="C29" s="75" t="s">
        <v>37</v>
      </c>
      <c r="D29" s="77" t="s">
        <v>38</v>
      </c>
      <c r="E29" s="77" t="s">
        <v>126</v>
      </c>
      <c r="F29" s="77">
        <v>91090125</v>
      </c>
      <c r="G29" s="70">
        <v>5</v>
      </c>
      <c r="H29" s="70" t="s">
        <v>13</v>
      </c>
      <c r="I29" s="67">
        <v>498</v>
      </c>
      <c r="J29" s="97">
        <f t="shared" ref="J29:J33" si="1">PRODUCT(I29,0.7)</f>
        <v>348.59999999999997</v>
      </c>
      <c r="K29" s="97">
        <f t="shared" ref="K29:K33" si="2">PRODUCT(I29,0.3)</f>
        <v>149.4</v>
      </c>
    </row>
    <row r="30" spans="1:11" ht="15" customHeight="1" thickBot="1">
      <c r="A30" s="72"/>
      <c r="B30" s="74"/>
      <c r="C30" s="76"/>
      <c r="D30" s="78"/>
      <c r="E30" s="78"/>
      <c r="F30" s="78"/>
      <c r="G30" s="70"/>
      <c r="H30" s="70"/>
      <c r="I30" s="67"/>
      <c r="J30" s="97"/>
      <c r="K30" s="97"/>
    </row>
    <row r="31" spans="1:11" ht="30" customHeight="1" thickBot="1">
      <c r="A31" s="7">
        <v>20</v>
      </c>
      <c r="B31" s="30">
        <v>30111264</v>
      </c>
      <c r="C31" s="9" t="s">
        <v>39</v>
      </c>
      <c r="D31" s="9" t="s">
        <v>40</v>
      </c>
      <c r="E31" s="61" t="s">
        <v>108</v>
      </c>
      <c r="F31" s="9">
        <v>87719673</v>
      </c>
      <c r="G31" s="29">
        <v>8</v>
      </c>
      <c r="H31" s="29" t="s">
        <v>13</v>
      </c>
      <c r="I31" s="36">
        <v>120</v>
      </c>
      <c r="J31" s="41">
        <f t="shared" si="1"/>
        <v>84</v>
      </c>
      <c r="K31" s="41">
        <f t="shared" si="2"/>
        <v>36</v>
      </c>
    </row>
    <row r="32" spans="1:11" ht="38.25" customHeight="1" thickBot="1">
      <c r="A32" s="7">
        <v>21</v>
      </c>
      <c r="B32" s="30">
        <v>30111264</v>
      </c>
      <c r="C32" s="9" t="s">
        <v>41</v>
      </c>
      <c r="D32" s="9" t="s">
        <v>42</v>
      </c>
      <c r="E32" s="61" t="s">
        <v>105</v>
      </c>
      <c r="F32" s="9">
        <v>47662121</v>
      </c>
      <c r="G32" s="29">
        <v>16</v>
      </c>
      <c r="H32" s="29" t="s">
        <v>13</v>
      </c>
      <c r="I32" s="36">
        <v>72306</v>
      </c>
      <c r="J32" s="41">
        <f t="shared" si="1"/>
        <v>50614.2</v>
      </c>
      <c r="K32" s="41">
        <f t="shared" si="2"/>
        <v>21691.8</v>
      </c>
    </row>
    <row r="33" spans="1:11" ht="56.25" customHeight="1" thickBot="1">
      <c r="A33" s="44">
        <v>22</v>
      </c>
      <c r="B33" s="30">
        <v>30111265</v>
      </c>
      <c r="C33" s="61" t="s">
        <v>61</v>
      </c>
      <c r="D33" s="45" t="s">
        <v>60</v>
      </c>
      <c r="E33" s="61" t="s">
        <v>112</v>
      </c>
      <c r="F33" s="45">
        <v>3250022213</v>
      </c>
      <c r="G33" s="43">
        <v>120</v>
      </c>
      <c r="H33" s="43" t="s">
        <v>62</v>
      </c>
      <c r="I33" s="36">
        <v>370890</v>
      </c>
      <c r="J33" s="56">
        <f t="shared" si="1"/>
        <v>259622.99999999997</v>
      </c>
      <c r="K33" s="56">
        <f t="shared" si="2"/>
        <v>111267</v>
      </c>
    </row>
    <row r="34" spans="1:11" ht="15">
      <c r="C34" s="55"/>
      <c r="I34">
        <f>SUM(I3:I33)</f>
        <v>5518132</v>
      </c>
    </row>
  </sheetData>
  <mergeCells count="84">
    <mergeCell ref="E5:E6"/>
    <mergeCell ref="E7:E8"/>
    <mergeCell ref="E11:E12"/>
    <mergeCell ref="E15:E16"/>
    <mergeCell ref="E18:E19"/>
    <mergeCell ref="J11:J12"/>
    <mergeCell ref="K11:K12"/>
    <mergeCell ref="J25:J26"/>
    <mergeCell ref="K25:K26"/>
    <mergeCell ref="J29:J30"/>
    <mergeCell ref="K29:K30"/>
    <mergeCell ref="J15:J16"/>
    <mergeCell ref="J18:J19"/>
    <mergeCell ref="J20:J21"/>
    <mergeCell ref="J22:J23"/>
    <mergeCell ref="K15:K16"/>
    <mergeCell ref="K22:K23"/>
    <mergeCell ref="K18:K19"/>
    <mergeCell ref="K20:K21"/>
    <mergeCell ref="A1:A2"/>
    <mergeCell ref="C1:C2"/>
    <mergeCell ref="D1:D2"/>
    <mergeCell ref="A5:A6"/>
    <mergeCell ref="C5:C6"/>
    <mergeCell ref="D5:D6"/>
    <mergeCell ref="A7:A8"/>
    <mergeCell ref="C7:C8"/>
    <mergeCell ref="D7:D8"/>
    <mergeCell ref="A11:A12"/>
    <mergeCell ref="B11:B12"/>
    <mergeCell ref="C11:C12"/>
    <mergeCell ref="D11:D12"/>
    <mergeCell ref="H18:H19"/>
    <mergeCell ref="G11:G12"/>
    <mergeCell ref="H11:H12"/>
    <mergeCell ref="A15:A16"/>
    <mergeCell ref="B15:B16"/>
    <mergeCell ref="C15:C16"/>
    <mergeCell ref="D15:D16"/>
    <mergeCell ref="F15:F16"/>
    <mergeCell ref="G15:G16"/>
    <mergeCell ref="H15:H16"/>
    <mergeCell ref="A18:A19"/>
    <mergeCell ref="B18:B19"/>
    <mergeCell ref="C18:C19"/>
    <mergeCell ref="D18:D19"/>
    <mergeCell ref="G18:G19"/>
    <mergeCell ref="H20:H21"/>
    <mergeCell ref="A22:A23"/>
    <mergeCell ref="B22:B23"/>
    <mergeCell ref="C22:C23"/>
    <mergeCell ref="D22:D23"/>
    <mergeCell ref="F22:F23"/>
    <mergeCell ref="G22:G23"/>
    <mergeCell ref="H22:H23"/>
    <mergeCell ref="A20:A21"/>
    <mergeCell ref="B20:B21"/>
    <mergeCell ref="C20:C21"/>
    <mergeCell ref="D20:D21"/>
    <mergeCell ref="F20:F21"/>
    <mergeCell ref="G20:G21"/>
    <mergeCell ref="E20:E21"/>
    <mergeCell ref="E22:E23"/>
    <mergeCell ref="H25:H26"/>
    <mergeCell ref="A29:A30"/>
    <mergeCell ref="B29:B30"/>
    <mergeCell ref="C29:C30"/>
    <mergeCell ref="D29:D30"/>
    <mergeCell ref="F29:F30"/>
    <mergeCell ref="G29:G30"/>
    <mergeCell ref="H29:H30"/>
    <mergeCell ref="A25:A26"/>
    <mergeCell ref="B25:B26"/>
    <mergeCell ref="C25:C26"/>
    <mergeCell ref="D25:D26"/>
    <mergeCell ref="F25:F26"/>
    <mergeCell ref="G25:G26"/>
    <mergeCell ref="E25:E26"/>
    <mergeCell ref="E29:E30"/>
    <mergeCell ref="I29:I30"/>
    <mergeCell ref="I22:I23"/>
    <mergeCell ref="I20:I21"/>
    <mergeCell ref="I18:I19"/>
    <mergeCell ref="I15:I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opLeftCell="R11" workbookViewId="0">
      <selection activeCell="AD34" sqref="AD34"/>
    </sheetView>
  </sheetViews>
  <sheetFormatPr defaultRowHeight="14.25"/>
  <cols>
    <col min="1" max="1" width="5.25" hidden="1" customWidth="1"/>
    <col min="2" max="2" width="14.25" hidden="1" customWidth="1"/>
    <col min="3" max="3" width="27.125" customWidth="1"/>
    <col min="4" max="4" width="19.75" hidden="1" customWidth="1"/>
    <col min="5" max="5" width="13" hidden="1" customWidth="1"/>
    <col min="6" max="6" width="10.375" hidden="1" customWidth="1"/>
    <col min="7" max="7" width="12" customWidth="1"/>
    <col min="8" max="13" width="0" hidden="1" customWidth="1"/>
    <col min="14" max="14" width="12.375" customWidth="1"/>
    <col min="24" max="24" width="22.25" customWidth="1"/>
    <col min="25" max="25" width="20.5" customWidth="1"/>
    <col min="26" max="26" width="27.25" customWidth="1"/>
  </cols>
  <sheetData>
    <row r="1" spans="1:30" ht="84">
      <c r="A1" s="86" t="s">
        <v>0</v>
      </c>
      <c r="B1" s="1" t="s">
        <v>1</v>
      </c>
      <c r="C1" s="88" t="s">
        <v>2</v>
      </c>
      <c r="D1" s="90" t="s">
        <v>3</v>
      </c>
      <c r="E1" s="48"/>
      <c r="F1" s="3" t="s">
        <v>48</v>
      </c>
      <c r="G1" s="3" t="s">
        <v>50</v>
      </c>
      <c r="H1" s="31" t="s">
        <v>43</v>
      </c>
      <c r="I1" s="31" t="s">
        <v>51</v>
      </c>
      <c r="J1" s="31" t="s">
        <v>52</v>
      </c>
      <c r="K1" s="31" t="s">
        <v>53</v>
      </c>
      <c r="L1" s="31" t="s">
        <v>54</v>
      </c>
      <c r="M1" s="31" t="s">
        <v>55</v>
      </c>
      <c r="N1" s="57" t="s">
        <v>65</v>
      </c>
      <c r="O1" s="57" t="s">
        <v>66</v>
      </c>
      <c r="P1" s="57" t="s">
        <v>67</v>
      </c>
      <c r="Q1" s="57" t="s">
        <v>68</v>
      </c>
      <c r="R1" s="57" t="s">
        <v>69</v>
      </c>
      <c r="S1" s="57" t="s">
        <v>70</v>
      </c>
      <c r="T1" s="57" t="s">
        <v>71</v>
      </c>
      <c r="U1" s="57" t="s">
        <v>72</v>
      </c>
      <c r="V1" s="57" t="s">
        <v>73</v>
      </c>
      <c r="W1" s="57" t="s">
        <v>74</v>
      </c>
      <c r="X1" s="57" t="s">
        <v>75</v>
      </c>
      <c r="Y1" s="57" t="s">
        <v>76</v>
      </c>
    </row>
    <row r="2" spans="1:30" ht="15.75" thickBot="1">
      <c r="A2" s="87"/>
      <c r="B2" s="4"/>
      <c r="C2" s="89"/>
      <c r="D2" s="91"/>
      <c r="E2" s="49" t="s">
        <v>4</v>
      </c>
      <c r="F2" s="6" t="s">
        <v>5</v>
      </c>
      <c r="G2" s="6"/>
      <c r="H2" s="32" t="s">
        <v>5</v>
      </c>
      <c r="I2" s="32" t="s">
        <v>5</v>
      </c>
      <c r="J2" s="32" t="s">
        <v>5</v>
      </c>
      <c r="K2" s="32" t="s">
        <v>5</v>
      </c>
      <c r="L2" s="32" t="s">
        <v>5</v>
      </c>
      <c r="M2" s="32" t="s">
        <v>5</v>
      </c>
      <c r="N2" s="32" t="s">
        <v>77</v>
      </c>
      <c r="O2" s="32" t="s">
        <v>77</v>
      </c>
      <c r="P2" s="32" t="s">
        <v>77</v>
      </c>
      <c r="Q2" s="32" t="s">
        <v>77</v>
      </c>
      <c r="R2" s="32" t="s">
        <v>77</v>
      </c>
      <c r="S2" s="32" t="s">
        <v>77</v>
      </c>
      <c r="T2" s="32" t="s">
        <v>77</v>
      </c>
      <c r="U2" s="32" t="s">
        <v>77</v>
      </c>
      <c r="V2" s="32" t="s">
        <v>77</v>
      </c>
      <c r="W2" s="32" t="s">
        <v>77</v>
      </c>
      <c r="X2" s="32" t="s">
        <v>77</v>
      </c>
      <c r="Y2" s="32" t="s">
        <v>77</v>
      </c>
      <c r="AA2" s="62" t="s">
        <v>102</v>
      </c>
    </row>
    <row r="3" spans="1:30" ht="15.75" thickBot="1">
      <c r="A3" s="50">
        <v>1</v>
      </c>
      <c r="B3" s="8">
        <v>50008562</v>
      </c>
      <c r="C3" s="51" t="s">
        <v>6</v>
      </c>
      <c r="D3" s="51">
        <v>4061009322</v>
      </c>
      <c r="E3" s="51">
        <v>94945597</v>
      </c>
      <c r="F3" s="6">
        <v>450</v>
      </c>
      <c r="G3" s="18" t="s">
        <v>9</v>
      </c>
      <c r="H3" s="36">
        <v>5068598</v>
      </c>
      <c r="I3" s="37"/>
      <c r="J3" s="37"/>
      <c r="K3" s="37">
        <v>876320</v>
      </c>
      <c r="L3" s="37">
        <v>636850</v>
      </c>
      <c r="M3" s="37">
        <v>3555428</v>
      </c>
      <c r="N3" s="58"/>
      <c r="T3" t="s">
        <v>98</v>
      </c>
      <c r="X3" t="s">
        <v>91</v>
      </c>
      <c r="Y3" t="s">
        <v>80</v>
      </c>
      <c r="Z3" t="s">
        <v>81</v>
      </c>
      <c r="AA3">
        <v>427272</v>
      </c>
      <c r="AB3">
        <v>303174</v>
      </c>
      <c r="AC3">
        <v>1983948</v>
      </c>
      <c r="AD3">
        <f>SUM(AA3:AC3)</f>
        <v>2714394</v>
      </c>
    </row>
    <row r="4" spans="1:30" ht="15.75" thickBot="1">
      <c r="A4" s="50">
        <v>2</v>
      </c>
      <c r="B4" s="8">
        <v>50008562</v>
      </c>
      <c r="C4" s="51" t="s">
        <v>7</v>
      </c>
      <c r="D4" s="51">
        <v>4061009323</v>
      </c>
      <c r="E4" s="10">
        <v>94945580</v>
      </c>
      <c r="F4" s="11">
        <v>450</v>
      </c>
      <c r="G4" s="18" t="s">
        <v>9</v>
      </c>
      <c r="H4" s="36">
        <v>3908722</v>
      </c>
      <c r="I4" s="37"/>
      <c r="J4" s="37"/>
      <c r="K4" s="37">
        <v>660988</v>
      </c>
      <c r="L4" s="37">
        <v>484560</v>
      </c>
      <c r="M4" s="37">
        <v>2763174</v>
      </c>
      <c r="T4" t="s">
        <v>99</v>
      </c>
      <c r="X4" t="s">
        <v>92</v>
      </c>
      <c r="Y4" t="s">
        <v>82</v>
      </c>
      <c r="AA4">
        <v>284058</v>
      </c>
      <c r="AB4">
        <v>217938</v>
      </c>
      <c r="AC4">
        <v>1341924</v>
      </c>
      <c r="AD4">
        <f>SUM(AA4:AC4)</f>
        <v>1843920</v>
      </c>
    </row>
    <row r="5" spans="1:30" ht="15">
      <c r="A5" s="71">
        <v>3</v>
      </c>
      <c r="B5" s="12"/>
      <c r="C5" s="75" t="s">
        <v>8</v>
      </c>
      <c r="D5" s="92">
        <v>4061009050</v>
      </c>
      <c r="E5" s="13"/>
      <c r="F5" s="14"/>
      <c r="G5" s="11"/>
      <c r="H5" s="34"/>
      <c r="I5" s="38"/>
      <c r="J5" s="38"/>
      <c r="K5" s="38"/>
      <c r="L5" s="38"/>
      <c r="M5" s="38"/>
    </row>
    <row r="6" spans="1:30" ht="15.75" thickBot="1">
      <c r="A6" s="72"/>
      <c r="B6" s="15">
        <v>50008564</v>
      </c>
      <c r="C6" s="76"/>
      <c r="D6" s="93"/>
      <c r="E6" s="16">
        <v>3251000485</v>
      </c>
      <c r="F6" s="17">
        <v>42</v>
      </c>
      <c r="G6" s="18" t="s">
        <v>9</v>
      </c>
      <c r="H6" s="35">
        <v>232020</v>
      </c>
      <c r="I6" s="39"/>
      <c r="J6" s="39"/>
      <c r="K6" s="39">
        <v>44176</v>
      </c>
      <c r="L6" s="39">
        <v>27842</v>
      </c>
      <c r="M6" s="39">
        <v>187844</v>
      </c>
      <c r="S6" t="s">
        <v>101</v>
      </c>
      <c r="X6" t="s">
        <v>90</v>
      </c>
      <c r="Y6" t="s">
        <v>83</v>
      </c>
      <c r="AA6">
        <v>25614</v>
      </c>
      <c r="AB6">
        <v>84186</v>
      </c>
      <c r="AD6">
        <f>SUM(AA6:AB6)</f>
        <v>109800</v>
      </c>
    </row>
    <row r="7" spans="1:30" ht="15">
      <c r="A7" s="80">
        <v>4</v>
      </c>
      <c r="B7" s="19"/>
      <c r="C7" s="82" t="s">
        <v>10</v>
      </c>
      <c r="D7" s="84">
        <v>4061009051</v>
      </c>
      <c r="E7" s="20"/>
      <c r="F7" s="21"/>
      <c r="G7" s="22"/>
      <c r="H7" s="34"/>
      <c r="I7" s="38"/>
      <c r="J7" s="38"/>
      <c r="K7" s="38"/>
      <c r="L7" s="38"/>
      <c r="M7" s="38"/>
    </row>
    <row r="8" spans="1:30" ht="15.75" thickBot="1">
      <c r="A8" s="81"/>
      <c r="B8" s="23">
        <v>50008564</v>
      </c>
      <c r="C8" s="83"/>
      <c r="D8" s="85"/>
      <c r="E8" s="24">
        <v>3030010551</v>
      </c>
      <c r="F8" s="25">
        <v>42</v>
      </c>
      <c r="G8" s="18" t="s">
        <v>9</v>
      </c>
      <c r="H8" s="35">
        <v>7902</v>
      </c>
      <c r="I8" s="39"/>
      <c r="J8" s="39"/>
      <c r="K8" s="39">
        <v>1343</v>
      </c>
      <c r="L8" s="39">
        <v>948</v>
      </c>
      <c r="M8" s="39">
        <v>5611</v>
      </c>
      <c r="X8" t="s">
        <v>89</v>
      </c>
      <c r="Y8">
        <v>0.5</v>
      </c>
    </row>
    <row r="9" spans="1:30" ht="15.75" thickBot="1">
      <c r="A9" s="50">
        <v>5</v>
      </c>
      <c r="B9" s="8">
        <v>50008563</v>
      </c>
      <c r="C9" s="51" t="s">
        <v>11</v>
      </c>
      <c r="D9" s="51">
        <v>4061009296</v>
      </c>
      <c r="E9" s="51">
        <v>3030006281</v>
      </c>
      <c r="F9" s="26">
        <v>50</v>
      </c>
      <c r="G9" s="18" t="s">
        <v>9</v>
      </c>
      <c r="H9" s="33" t="s">
        <v>49</v>
      </c>
      <c r="I9" s="37"/>
      <c r="J9" s="37"/>
      <c r="K9" s="37">
        <v>50148</v>
      </c>
      <c r="L9" s="37">
        <v>71043</v>
      </c>
      <c r="M9" s="37">
        <v>296711</v>
      </c>
      <c r="S9">
        <v>16395</v>
      </c>
      <c r="X9">
        <v>11164</v>
      </c>
      <c r="Y9" t="s">
        <v>84</v>
      </c>
      <c r="AD9">
        <v>165354</v>
      </c>
    </row>
    <row r="10" spans="1:30" ht="15.75" thickBot="1">
      <c r="A10" s="50">
        <v>6</v>
      </c>
      <c r="B10" s="8">
        <v>50008007</v>
      </c>
      <c r="C10" s="51" t="s">
        <v>12</v>
      </c>
      <c r="D10" s="51">
        <v>4061012435</v>
      </c>
      <c r="E10" s="51"/>
      <c r="F10" s="26">
        <v>16</v>
      </c>
      <c r="G10" s="6" t="s">
        <v>13</v>
      </c>
      <c r="H10" s="36">
        <v>42692</v>
      </c>
      <c r="I10" s="47">
        <f>PRODUCT(H10,0.7)</f>
        <v>29884.399999999998</v>
      </c>
      <c r="J10" s="47">
        <f>PRODUCT(H10,0.3)</f>
        <v>12807.6</v>
      </c>
      <c r="K10" s="37"/>
      <c r="L10" s="37"/>
      <c r="M10" s="37"/>
      <c r="T10">
        <v>1382</v>
      </c>
      <c r="U10">
        <v>1339</v>
      </c>
      <c r="X10">
        <v>1109</v>
      </c>
      <c r="Y10">
        <v>1088</v>
      </c>
      <c r="AD10">
        <v>14946</v>
      </c>
    </row>
    <row r="11" spans="1:30" ht="15">
      <c r="A11" s="71">
        <v>7</v>
      </c>
      <c r="B11" s="73">
        <v>30111264</v>
      </c>
      <c r="C11" s="75" t="s">
        <v>14</v>
      </c>
      <c r="D11" s="77" t="s">
        <v>15</v>
      </c>
      <c r="E11" s="52"/>
      <c r="F11" s="70">
        <v>12</v>
      </c>
      <c r="G11" s="70" t="s">
        <v>16</v>
      </c>
      <c r="H11" s="34"/>
      <c r="I11" s="94">
        <f>PRODUCT(H12,0.7)</f>
        <v>14624.4</v>
      </c>
      <c r="J11" s="94">
        <f>PRODUCT(H12,0.3)</f>
        <v>6267.5999999999995</v>
      </c>
    </row>
    <row r="12" spans="1:30" ht="15.75" thickBot="1">
      <c r="A12" s="72"/>
      <c r="B12" s="74"/>
      <c r="C12" s="76"/>
      <c r="D12" s="78"/>
      <c r="E12" s="53">
        <v>90313211</v>
      </c>
      <c r="F12" s="70"/>
      <c r="G12" s="70"/>
      <c r="H12" s="35">
        <v>20892</v>
      </c>
      <c r="I12" s="95"/>
      <c r="J12" s="95"/>
      <c r="W12" s="102">
        <v>250</v>
      </c>
      <c r="X12" s="102"/>
      <c r="Y12">
        <v>1156</v>
      </c>
      <c r="AD12">
        <v>13872</v>
      </c>
    </row>
    <row r="13" spans="1:30" ht="15.75" thickBot="1">
      <c r="A13" s="50">
        <v>8</v>
      </c>
      <c r="B13" s="8">
        <v>50008015</v>
      </c>
      <c r="C13" s="51" t="s">
        <v>17</v>
      </c>
      <c r="D13" s="51">
        <v>4061009256</v>
      </c>
      <c r="E13" s="51">
        <v>87718852</v>
      </c>
      <c r="F13" s="6">
        <v>22</v>
      </c>
      <c r="G13" s="6" t="s">
        <v>13</v>
      </c>
      <c r="H13" s="36">
        <v>70372</v>
      </c>
      <c r="I13" s="47">
        <f>PRODUCT(H13,0.7)</f>
        <v>49260.399999999994</v>
      </c>
      <c r="J13" s="47">
        <f t="shared" ref="J13:J22" si="0">PRODUCT(H13,0.3)</f>
        <v>21111.599999999999</v>
      </c>
      <c r="X13">
        <v>2739</v>
      </c>
      <c r="Y13">
        <v>3182</v>
      </c>
    </row>
    <row r="14" spans="1:30" ht="15.75" thickBot="1">
      <c r="A14" s="50">
        <v>9</v>
      </c>
      <c r="B14" s="8">
        <v>50008015</v>
      </c>
      <c r="C14" s="51" t="s">
        <v>18</v>
      </c>
      <c r="D14" s="51">
        <v>4061009257</v>
      </c>
      <c r="E14" s="51"/>
      <c r="F14" s="6">
        <v>22</v>
      </c>
      <c r="G14" s="6" t="s">
        <v>13</v>
      </c>
      <c r="H14" s="36">
        <v>0</v>
      </c>
      <c r="I14" s="40">
        <v>0</v>
      </c>
      <c r="J14" s="47">
        <f t="shared" si="0"/>
        <v>0</v>
      </c>
      <c r="T14">
        <v>2554</v>
      </c>
      <c r="AD14">
        <v>30648</v>
      </c>
    </row>
    <row r="15" spans="1:30">
      <c r="A15" s="71">
        <v>10</v>
      </c>
      <c r="B15" s="73">
        <v>30111264</v>
      </c>
      <c r="C15" s="75" t="s">
        <v>19</v>
      </c>
      <c r="D15" s="77" t="s">
        <v>20</v>
      </c>
      <c r="E15" s="77">
        <v>90155099</v>
      </c>
      <c r="F15" s="70">
        <v>12</v>
      </c>
      <c r="G15" s="70" t="s">
        <v>13</v>
      </c>
      <c r="H15" s="68" t="s">
        <v>46</v>
      </c>
      <c r="I15" s="68">
        <v>20738</v>
      </c>
      <c r="J15" s="94">
        <v>8888</v>
      </c>
    </row>
    <row r="16" spans="1:30" ht="15" thickBot="1">
      <c r="A16" s="72"/>
      <c r="B16" s="74"/>
      <c r="C16" s="76"/>
      <c r="D16" s="78"/>
      <c r="E16" s="78"/>
      <c r="F16" s="70"/>
      <c r="G16" s="70"/>
      <c r="H16" s="69"/>
      <c r="I16" s="69"/>
      <c r="J16" s="95"/>
      <c r="W16">
        <v>1029</v>
      </c>
      <c r="X16">
        <v>619</v>
      </c>
      <c r="Y16">
        <v>1305</v>
      </c>
      <c r="AD16">
        <v>14004</v>
      </c>
    </row>
    <row r="17" spans="1:30" ht="15.75" thickBot="1">
      <c r="A17" s="50">
        <v>11</v>
      </c>
      <c r="B17" s="8">
        <v>30111264</v>
      </c>
      <c r="C17" s="51" t="s">
        <v>21</v>
      </c>
      <c r="D17" s="51" t="s">
        <v>22</v>
      </c>
      <c r="E17" s="51">
        <v>90945843</v>
      </c>
      <c r="F17" s="54">
        <v>7</v>
      </c>
      <c r="G17" s="6" t="s">
        <v>13</v>
      </c>
      <c r="H17" s="36">
        <v>810</v>
      </c>
      <c r="I17" s="47">
        <f>PRODUCT(H17,0.7)</f>
        <v>567</v>
      </c>
      <c r="J17" s="47">
        <f t="shared" si="0"/>
        <v>243</v>
      </c>
      <c r="S17">
        <v>27</v>
      </c>
      <c r="V17" s="102">
        <v>53</v>
      </c>
      <c r="W17" s="102"/>
      <c r="X17" s="102"/>
      <c r="Y17">
        <v>49</v>
      </c>
    </row>
    <row r="18" spans="1:30" ht="15">
      <c r="A18" s="71">
        <v>12</v>
      </c>
      <c r="B18" s="73">
        <v>30111264</v>
      </c>
      <c r="C18" s="75" t="s">
        <v>23</v>
      </c>
      <c r="D18" s="77" t="s">
        <v>24</v>
      </c>
      <c r="E18" s="52"/>
      <c r="F18" s="70">
        <v>3</v>
      </c>
      <c r="G18" s="70" t="s">
        <v>13</v>
      </c>
      <c r="H18" s="67" t="s">
        <v>45</v>
      </c>
      <c r="I18" s="94">
        <v>803</v>
      </c>
      <c r="J18" s="94">
        <v>345</v>
      </c>
    </row>
    <row r="19" spans="1:30" ht="15.75" thickBot="1">
      <c r="A19" s="72"/>
      <c r="B19" s="74"/>
      <c r="C19" s="76"/>
      <c r="D19" s="78"/>
      <c r="E19" s="53">
        <v>71802965</v>
      </c>
      <c r="F19" s="70"/>
      <c r="G19" s="70"/>
      <c r="H19" s="67"/>
      <c r="I19" s="95"/>
      <c r="J19" s="95"/>
      <c r="V19" s="102">
        <v>117</v>
      </c>
      <c r="W19" s="102"/>
      <c r="X19" s="102"/>
      <c r="Y19">
        <v>43</v>
      </c>
    </row>
    <row r="20" spans="1:30">
      <c r="A20" s="71">
        <v>13</v>
      </c>
      <c r="B20" s="79">
        <v>30111264</v>
      </c>
      <c r="C20" s="75" t="s">
        <v>25</v>
      </c>
      <c r="D20" s="77" t="s">
        <v>26</v>
      </c>
      <c r="E20" s="77">
        <v>91441513</v>
      </c>
      <c r="F20" s="70">
        <v>8</v>
      </c>
      <c r="G20" s="70" t="s">
        <v>16</v>
      </c>
      <c r="H20" s="67" t="s">
        <v>44</v>
      </c>
      <c r="I20" s="94">
        <v>2749</v>
      </c>
      <c r="J20" s="94">
        <v>1179</v>
      </c>
    </row>
    <row r="21" spans="1:30" ht="15" thickBot="1">
      <c r="A21" s="72"/>
      <c r="B21" s="74"/>
      <c r="C21" s="76"/>
      <c r="D21" s="78"/>
      <c r="E21" s="78"/>
      <c r="F21" s="70"/>
      <c r="G21" s="70"/>
      <c r="H21" s="67"/>
      <c r="I21" s="95"/>
      <c r="J21" s="95"/>
      <c r="W21" s="102">
        <v>453</v>
      </c>
      <c r="X21" s="102"/>
      <c r="Y21">
        <v>116</v>
      </c>
    </row>
    <row r="22" spans="1:30">
      <c r="A22" s="71">
        <v>14</v>
      </c>
      <c r="B22" s="73">
        <v>30111264</v>
      </c>
      <c r="C22" s="75" t="s">
        <v>27</v>
      </c>
      <c r="D22" s="77" t="s">
        <v>28</v>
      </c>
      <c r="E22" s="77">
        <v>93925380</v>
      </c>
      <c r="F22" s="70">
        <v>4</v>
      </c>
      <c r="G22" s="70" t="s">
        <v>13</v>
      </c>
      <c r="H22" s="67">
        <v>3090</v>
      </c>
      <c r="I22" s="94">
        <f t="shared" ref="I22" si="1">PRODUCT(H22,0.7)</f>
        <v>2163</v>
      </c>
      <c r="J22" s="94">
        <f t="shared" si="0"/>
        <v>927</v>
      </c>
    </row>
    <row r="23" spans="1:30" ht="15" thickBot="1">
      <c r="A23" s="72"/>
      <c r="B23" s="74"/>
      <c r="C23" s="76"/>
      <c r="D23" s="78"/>
      <c r="E23" s="78"/>
      <c r="F23" s="70"/>
      <c r="G23" s="70"/>
      <c r="H23" s="67"/>
      <c r="I23" s="95"/>
      <c r="J23" s="95"/>
      <c r="V23" s="102">
        <v>719</v>
      </c>
      <c r="W23" s="102"/>
      <c r="X23" s="102"/>
      <c r="Y23">
        <v>29</v>
      </c>
    </row>
    <row r="24" spans="1:30" ht="15.75" thickBot="1">
      <c r="A24" s="50">
        <v>15</v>
      </c>
      <c r="B24" s="8">
        <v>30105811</v>
      </c>
      <c r="C24" s="51" t="s">
        <v>29</v>
      </c>
      <c r="D24" s="51" t="s">
        <v>30</v>
      </c>
      <c r="E24" s="51">
        <v>71938978</v>
      </c>
      <c r="F24" s="6">
        <v>8</v>
      </c>
      <c r="G24" s="6" t="s">
        <v>47</v>
      </c>
      <c r="H24" s="36">
        <v>74662</v>
      </c>
      <c r="I24" s="46">
        <f>PRODUCT(H24,0.7)</f>
        <v>52263.399999999994</v>
      </c>
      <c r="J24" s="46">
        <f>PRODUCT(H24,0.3)</f>
        <v>22398.6</v>
      </c>
      <c r="U24" t="s">
        <v>97</v>
      </c>
      <c r="W24" s="102" t="s">
        <v>95</v>
      </c>
      <c r="X24" s="102"/>
      <c r="Y24" t="s">
        <v>79</v>
      </c>
      <c r="Z24" t="s">
        <v>87</v>
      </c>
    </row>
    <row r="25" spans="1:30">
      <c r="A25" s="71">
        <v>16</v>
      </c>
      <c r="B25" s="73">
        <v>30105782</v>
      </c>
      <c r="C25" s="75" t="s">
        <v>31</v>
      </c>
      <c r="D25" s="77" t="s">
        <v>32</v>
      </c>
      <c r="E25" s="77">
        <v>70563057</v>
      </c>
      <c r="F25" s="70">
        <v>8</v>
      </c>
      <c r="G25" s="70" t="s">
        <v>13</v>
      </c>
      <c r="H25" s="34"/>
      <c r="I25" s="96">
        <f>PRODUCT(H26,0.7)</f>
        <v>58297.399999999994</v>
      </c>
      <c r="J25" s="96">
        <f>PRODUCT(H26,0.3)</f>
        <v>24984.6</v>
      </c>
    </row>
    <row r="26" spans="1:30" ht="15" thickBot="1">
      <c r="A26" s="72"/>
      <c r="B26" s="74"/>
      <c r="C26" s="76"/>
      <c r="D26" s="78"/>
      <c r="E26" s="78"/>
      <c r="F26" s="70"/>
      <c r="G26" s="70"/>
      <c r="H26" s="35">
        <v>83282</v>
      </c>
      <c r="I26" s="96"/>
      <c r="J26" s="96"/>
      <c r="U26" t="s">
        <v>96</v>
      </c>
      <c r="W26" s="102" t="s">
        <v>93</v>
      </c>
      <c r="X26" s="102"/>
      <c r="Y26" t="s">
        <v>79</v>
      </c>
      <c r="AA26">
        <v>6180</v>
      </c>
      <c r="AB26">
        <v>30528</v>
      </c>
      <c r="AD26">
        <f>SUM(AA26:AB26)</f>
        <v>36708</v>
      </c>
    </row>
    <row r="27" spans="1:30" ht="15.75" thickBot="1">
      <c r="A27" s="50">
        <v>17</v>
      </c>
      <c r="B27" s="30">
        <v>30111264</v>
      </c>
      <c r="C27" s="51" t="s">
        <v>33</v>
      </c>
      <c r="D27" s="51" t="s">
        <v>34</v>
      </c>
      <c r="E27" s="51">
        <v>71801471</v>
      </c>
      <c r="F27" s="54">
        <v>6</v>
      </c>
      <c r="G27" s="54" t="s">
        <v>13</v>
      </c>
      <c r="H27" s="36">
        <v>54530</v>
      </c>
      <c r="I27" s="47">
        <f>PRODUCT(H27,0.7)</f>
        <v>38171</v>
      </c>
      <c r="J27" s="47">
        <f>PRODUCT(H27,0.3)</f>
        <v>16359</v>
      </c>
      <c r="W27" s="102">
        <v>3577</v>
      </c>
      <c r="X27" s="102"/>
      <c r="Y27">
        <v>2106</v>
      </c>
      <c r="AD27">
        <v>25272</v>
      </c>
    </row>
    <row r="28" spans="1:30" ht="15.75" thickBot="1">
      <c r="A28" s="50">
        <v>18</v>
      </c>
      <c r="B28" s="30">
        <v>30111264</v>
      </c>
      <c r="C28" s="51" t="s">
        <v>35</v>
      </c>
      <c r="D28" s="51" t="s">
        <v>36</v>
      </c>
      <c r="E28" s="51">
        <v>93796584</v>
      </c>
      <c r="F28" s="54">
        <v>12</v>
      </c>
      <c r="G28" s="54" t="s">
        <v>47</v>
      </c>
      <c r="H28" s="36">
        <v>141096</v>
      </c>
      <c r="I28" s="47">
        <f>PRODUCT(H28,0.7)</f>
        <v>98767.2</v>
      </c>
      <c r="J28" s="47">
        <f>PRODUCT(H28,0.3)</f>
        <v>42328.799999999996</v>
      </c>
      <c r="V28" s="102">
        <v>9553</v>
      </c>
      <c r="W28" s="102"/>
      <c r="X28" s="102"/>
      <c r="Y28">
        <v>4379</v>
      </c>
    </row>
    <row r="29" spans="1:30">
      <c r="A29" s="71">
        <v>19</v>
      </c>
      <c r="B29" s="73">
        <v>30111264</v>
      </c>
      <c r="C29" s="75" t="s">
        <v>37</v>
      </c>
      <c r="D29" s="77" t="s">
        <v>38</v>
      </c>
      <c r="E29" s="77">
        <v>91090125</v>
      </c>
      <c r="F29" s="70">
        <v>5</v>
      </c>
      <c r="G29" s="70" t="s">
        <v>13</v>
      </c>
      <c r="H29" s="67">
        <v>960</v>
      </c>
      <c r="I29" s="97">
        <f t="shared" ref="I29:I32" si="2">PRODUCT(H29,0.7)</f>
        <v>672</v>
      </c>
      <c r="J29" s="97">
        <f t="shared" ref="J29:J32" si="3">PRODUCT(H29,0.3)</f>
        <v>288</v>
      </c>
    </row>
    <row r="30" spans="1:30" ht="15" thickBot="1">
      <c r="A30" s="72"/>
      <c r="B30" s="74"/>
      <c r="C30" s="76"/>
      <c r="D30" s="78"/>
      <c r="E30" s="78"/>
      <c r="F30" s="70"/>
      <c r="G30" s="70"/>
      <c r="H30" s="67"/>
      <c r="I30" s="97"/>
      <c r="J30" s="97"/>
      <c r="T30">
        <v>20</v>
      </c>
      <c r="X30">
        <v>56</v>
      </c>
      <c r="Y30">
        <v>34</v>
      </c>
    </row>
    <row r="31" spans="1:30" ht="15.75" thickBot="1">
      <c r="A31" s="50">
        <v>20</v>
      </c>
      <c r="B31" s="30">
        <v>30111264</v>
      </c>
      <c r="C31" s="51" t="s">
        <v>39</v>
      </c>
      <c r="D31" s="51" t="s">
        <v>40</v>
      </c>
      <c r="E31" s="51">
        <v>87719673</v>
      </c>
      <c r="F31" s="54">
        <v>8</v>
      </c>
      <c r="G31" s="54" t="s">
        <v>13</v>
      </c>
      <c r="H31" s="36">
        <v>120</v>
      </c>
      <c r="I31" s="47">
        <f t="shared" si="2"/>
        <v>84</v>
      </c>
      <c r="J31" s="47">
        <f t="shared" si="3"/>
        <v>36</v>
      </c>
      <c r="W31" s="102">
        <v>0</v>
      </c>
      <c r="X31" s="102"/>
      <c r="Y31" t="s">
        <v>78</v>
      </c>
    </row>
    <row r="32" spans="1:30" ht="15.75" thickBot="1">
      <c r="A32" s="50">
        <v>21</v>
      </c>
      <c r="B32" s="30">
        <v>30111264</v>
      </c>
      <c r="C32" s="51" t="s">
        <v>41</v>
      </c>
      <c r="D32" s="51" t="s">
        <v>42</v>
      </c>
      <c r="E32" s="51">
        <v>47662121</v>
      </c>
      <c r="F32" s="54">
        <v>16</v>
      </c>
      <c r="G32" s="54" t="s">
        <v>13</v>
      </c>
      <c r="H32" s="36">
        <v>72306</v>
      </c>
      <c r="I32" s="47">
        <f t="shared" si="2"/>
        <v>50614.2</v>
      </c>
      <c r="J32" s="47">
        <f t="shared" si="3"/>
        <v>21691.8</v>
      </c>
      <c r="W32" s="102">
        <v>6768</v>
      </c>
      <c r="X32" s="102"/>
      <c r="Y32">
        <v>1071</v>
      </c>
      <c r="AD32">
        <v>64156</v>
      </c>
    </row>
    <row r="33" spans="1:30" ht="30.75" thickBot="1">
      <c r="A33" s="50">
        <v>22</v>
      </c>
      <c r="B33" s="30">
        <v>30111265</v>
      </c>
      <c r="C33" s="51" t="s">
        <v>61</v>
      </c>
      <c r="D33" s="51" t="s">
        <v>60</v>
      </c>
      <c r="E33" s="51">
        <v>3250022213</v>
      </c>
      <c r="F33" s="54">
        <v>120</v>
      </c>
      <c r="G33" s="54" t="s">
        <v>62</v>
      </c>
      <c r="H33" s="36">
        <v>360000</v>
      </c>
      <c r="I33" s="47">
        <v>210000</v>
      </c>
      <c r="J33" s="47">
        <v>150000</v>
      </c>
      <c r="S33" t="s">
        <v>100</v>
      </c>
      <c r="X33" t="s">
        <v>88</v>
      </c>
      <c r="Y33" t="s">
        <v>85</v>
      </c>
      <c r="Z33" t="s">
        <v>86</v>
      </c>
      <c r="AD33" t="s">
        <v>104</v>
      </c>
    </row>
    <row r="34" spans="1:30" ht="15">
      <c r="C34" s="55"/>
      <c r="H34">
        <f>SUM(H3:H33)</f>
        <v>10142054</v>
      </c>
    </row>
    <row r="37" spans="1:30">
      <c r="E37" t="s">
        <v>56</v>
      </c>
      <c r="G37" t="s">
        <v>64</v>
      </c>
      <c r="H37">
        <f>PRODUCT(H34,0.311)</f>
        <v>3154178.7939999998</v>
      </c>
    </row>
    <row r="38" spans="1:30">
      <c r="E38" t="s">
        <v>57</v>
      </c>
      <c r="G38" t="s">
        <v>59</v>
      </c>
      <c r="H38">
        <f>PRODUCT(H34,0.389)</f>
        <v>3945259.0060000001</v>
      </c>
    </row>
    <row r="39" spans="1:30">
      <c r="E39" t="s">
        <v>58</v>
      </c>
      <c r="G39" t="s">
        <v>63</v>
      </c>
      <c r="H39">
        <f>PRODUCT(H34,0.663)</f>
        <v>6724181.8020000001</v>
      </c>
    </row>
  </sheetData>
  <mergeCells count="86">
    <mergeCell ref="J29:J30"/>
    <mergeCell ref="W32:X32"/>
    <mergeCell ref="W21:X21"/>
    <mergeCell ref="I25:I26"/>
    <mergeCell ref="J25:J26"/>
    <mergeCell ref="J22:J23"/>
    <mergeCell ref="W12:X12"/>
    <mergeCell ref="W31:X31"/>
    <mergeCell ref="W26:X26"/>
    <mergeCell ref="W24:X24"/>
    <mergeCell ref="V28:X28"/>
    <mergeCell ref="V23:X23"/>
    <mergeCell ref="W27:X27"/>
    <mergeCell ref="V19:X19"/>
    <mergeCell ref="V17:X17"/>
    <mergeCell ref="A29:A30"/>
    <mergeCell ref="B29:B30"/>
    <mergeCell ref="C29:C30"/>
    <mergeCell ref="D29:D30"/>
    <mergeCell ref="E29:E30"/>
    <mergeCell ref="F29:F30"/>
    <mergeCell ref="G29:G30"/>
    <mergeCell ref="H29:H30"/>
    <mergeCell ref="H22:H23"/>
    <mergeCell ref="I22:I23"/>
    <mergeCell ref="F25:F26"/>
    <mergeCell ref="G25:G26"/>
    <mergeCell ref="I29:I30"/>
    <mergeCell ref="F22:F23"/>
    <mergeCell ref="G22:G23"/>
    <mergeCell ref="A25:A26"/>
    <mergeCell ref="B25:B26"/>
    <mergeCell ref="C25:C26"/>
    <mergeCell ref="D25:D26"/>
    <mergeCell ref="E25:E26"/>
    <mergeCell ref="A22:A23"/>
    <mergeCell ref="B22:B23"/>
    <mergeCell ref="C22:C23"/>
    <mergeCell ref="D22:D23"/>
    <mergeCell ref="E22:E23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18:A19"/>
    <mergeCell ref="B18:B19"/>
    <mergeCell ref="C18:C19"/>
    <mergeCell ref="D18:D19"/>
    <mergeCell ref="F18:F19"/>
    <mergeCell ref="F11:F12"/>
    <mergeCell ref="G11:G12"/>
    <mergeCell ref="G18:G19"/>
    <mergeCell ref="I11:I12"/>
    <mergeCell ref="J11:J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7:A8"/>
    <mergeCell ref="C7:C8"/>
    <mergeCell ref="D7:D8"/>
    <mergeCell ref="A11:A12"/>
    <mergeCell ref="B11:B12"/>
    <mergeCell ref="C11:C12"/>
    <mergeCell ref="D11:D12"/>
    <mergeCell ref="A1:A2"/>
    <mergeCell ref="C1:C2"/>
    <mergeCell ref="D1:D2"/>
    <mergeCell ref="A5:A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</vt:lpstr>
      <vt:lpstr>zuzycia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Barbara Apostol</cp:lastModifiedBy>
  <dcterms:created xsi:type="dcterms:W3CDTF">2018-04-30T07:26:52Z</dcterms:created>
  <dcterms:modified xsi:type="dcterms:W3CDTF">2018-10-30T09:13:28Z</dcterms:modified>
</cp:coreProperties>
</file>