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kon\Desktop\"/>
    </mc:Choice>
  </mc:AlternateContent>
  <xr:revisionPtr revIDLastSave="0" documentId="8_{7C982599-BE7C-4C62-9DF1-0A158DEE7338}" xr6:coauthVersionLast="45" xr6:coauthVersionMax="45" xr10:uidLastSave="{00000000-0000-0000-0000-000000000000}"/>
  <bookViews>
    <workbookView xWindow="-120" yWindow="-120" windowWidth="24240" windowHeight="13290" tabRatio="689" xr2:uid="{00000000-000D-0000-FFFF-FFFF00000000}"/>
  </bookViews>
  <sheets>
    <sheet name="Planowane zużycie w 2021 roku 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W6" i="1" l="1"/>
  <c r="AI5" i="1"/>
  <c r="W10" i="1" l="1"/>
  <c r="AH6" i="1"/>
  <c r="AG6" i="1"/>
  <c r="AF6" i="1"/>
  <c r="AE6" i="1"/>
  <c r="AD6" i="1"/>
  <c r="AC6" i="1"/>
  <c r="AB6" i="1"/>
  <c r="AA6" i="1"/>
  <c r="Z6" i="1"/>
  <c r="Y6" i="1"/>
  <c r="X6" i="1"/>
  <c r="AH8" i="1"/>
  <c r="AG8" i="1"/>
  <c r="AF8" i="1"/>
  <c r="AE8" i="1"/>
  <c r="AD8" i="1"/>
  <c r="AC8" i="1"/>
  <c r="AB8" i="1"/>
  <c r="AA8" i="1"/>
  <c r="Z8" i="1"/>
  <c r="Y8" i="1"/>
  <c r="X8" i="1"/>
  <c r="W8" i="1"/>
  <c r="AH10" i="1"/>
  <c r="AG10" i="1"/>
  <c r="AF10" i="1"/>
  <c r="AE10" i="1"/>
  <c r="AD10" i="1"/>
  <c r="AC10" i="1"/>
  <c r="AB10" i="1"/>
  <c r="AA10" i="1"/>
  <c r="Z10" i="1"/>
  <c r="Y10" i="1"/>
  <c r="X10" i="1"/>
  <c r="AI7" i="1"/>
  <c r="AI9" i="1"/>
  <c r="AI6" i="1" l="1"/>
  <c r="AJ9" i="1"/>
  <c r="AI10" i="1"/>
  <c r="AI8" i="1"/>
  <c r="AJ10" i="1" l="1"/>
</calcChain>
</file>

<file path=xl/sharedStrings.xml><?xml version="1.0" encoding="utf-8"?>
<sst xmlns="http://schemas.openxmlformats.org/spreadsheetml/2006/main" count="86" uniqueCount="65">
  <si>
    <t>DOSTAWA PALIWA GAZOWEGO - ZESTAWIENIE  ZBIORCZE  DLA SZKÓŁ POWIATU NOWOTARSKIEGO  -  DANE DO PRZETARGU NA OKRES OD 1 STYCZNIA DO 31 GRUDNIA 2016 ROKU</t>
  </si>
  <si>
    <t>Lp.</t>
  </si>
  <si>
    <t>Punkt poboru</t>
  </si>
  <si>
    <t>Nabywca (na kogo należy wystawić fakturę)</t>
  </si>
  <si>
    <t>Umowa na czas oznaczony/nieoznaczony</t>
  </si>
  <si>
    <t>Zmiana sprzedawcy pierwsza/kolejna</t>
  </si>
  <si>
    <t>Rodzaj urządzenia gazowego</t>
  </si>
  <si>
    <t>Ilość sztuk urządzeń</t>
  </si>
  <si>
    <t>Moc urządzenia w KW</t>
  </si>
  <si>
    <t>Typ licznika - gazomierz</t>
  </si>
  <si>
    <t>Rejestrator</t>
  </si>
  <si>
    <t>Obecne parametry</t>
  </si>
  <si>
    <t>Wnioskowane parametry</t>
  </si>
  <si>
    <t>Nr pkt poboru</t>
  </si>
  <si>
    <t>Nr gazomierza</t>
  </si>
  <si>
    <t>Moc umowna m³/h</t>
  </si>
  <si>
    <t>Grupa taryfowa</t>
  </si>
  <si>
    <t>Moc zamówiona m³/h</t>
  </si>
  <si>
    <t>Moc zamówiona kWh/h</t>
  </si>
  <si>
    <t>Okres dostawy (zawarcia umowy)</t>
  </si>
  <si>
    <t>Planowane zużycie gazu w okresie trwania umowy w m³</t>
  </si>
  <si>
    <t>Jednostka miary dla paliwa gazowego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</si>
  <si>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</si>
  <si>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</si>
  <si>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</si>
  <si>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</si>
  <si>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</si>
  <si>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</si>
  <si>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</si>
  <si>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</si>
  <si>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</si>
  <si>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</si>
  <si>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</si>
  <si>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</si>
  <si>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</si>
  <si>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1.</t>
  </si>
  <si>
    <t>oznaczony</t>
  </si>
  <si>
    <t>Rejestrator szczytów godzinowych z przekazem telemetrycznym</t>
  </si>
  <si>
    <t>W-5</t>
  </si>
  <si>
    <t>m³</t>
  </si>
  <si>
    <t>kWh</t>
  </si>
  <si>
    <t>G-25</t>
  </si>
  <si>
    <t>W-4</t>
  </si>
  <si>
    <t>G6</t>
  </si>
  <si>
    <t>Miejski Zakład Wodociągów i Kanalizacji w Nowym Targu Sp. z o.o. ul. Długa 21, 34-400 Nowy Targ</t>
  </si>
  <si>
    <t>735-286-95-68</t>
  </si>
  <si>
    <t>Budynek Miejskiego Zakładu Wodociągów i Kanalizacji Sp. z o.o. ul.Długa 21, 34-400 Nowy Targ</t>
  </si>
  <si>
    <t>Nazwa odbiorcy,  adres, NIP</t>
  </si>
  <si>
    <t>Budynek Oczyszczalni Ścieków - suszarnia</t>
  </si>
  <si>
    <t>CD34283</t>
  </si>
  <si>
    <t>Budynek Oczyszczalni Ścieków-węzeł gospodarki biogazem</t>
  </si>
  <si>
    <t>kocioł gazowy                        De Dietrich C230-85ECO</t>
  </si>
  <si>
    <t>kocioł parowy               UL-S 2000</t>
  </si>
  <si>
    <t xml:space="preserve">dwa kotły                        VITOPLEX 300   </t>
  </si>
  <si>
    <t>2 po 235</t>
  </si>
  <si>
    <t>W-6A</t>
  </si>
  <si>
    <t>W-6</t>
  </si>
  <si>
    <t>BK-G25M</t>
  </si>
  <si>
    <t>Sumy</t>
  </si>
  <si>
    <t>kolejna</t>
  </si>
  <si>
    <t>PL0031937996</t>
  </si>
  <si>
    <t>PL0031937995</t>
  </si>
  <si>
    <t>Numer ID/UPM</t>
  </si>
  <si>
    <t>Planowane zużycie w rozbiciu na miesiące w m³ oraz po przeliczeniu na kWh (współczynnik konwersji 11,244 kWh/m³) dla roku 2021</t>
  </si>
  <si>
    <t xml:space="preserve">Wykaz punktów poboru gazu z planowanym zużyciem w 2021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</si>
</sst>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333333"/>
      <name val="Czcionka tekstu podstawowego"/>
      <family val="2"/>
      <charset val="238"/>
    </font>
    <font>
      <b/>
      <sz val="11"/>
      <color indexed="55"/>
      <name val="Calibri"/>
      <family val="2"/>
      <charset val="238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sz val="9"/>
      <color indexed="55"/>
      <name val="Times New Roman"/>
      <family val="1"/>
      <charset val="1"/>
    </font>
    <font>
      <sz val="9"/>
      <color indexed="55"/>
      <name val="Times New Roman"/>
      <family val="1"/>
      <charset val="238"/>
    </font>
    <font>
      <b/>
      <sz val="9"/>
      <color indexed="55"/>
      <name val="Times New Roman"/>
      <family val="1"/>
      <charset val="1"/>
    </font>
    <font>
      <sz val="9"/>
      <color indexed="55"/>
      <name val="Times New Roman"/>
      <family val="1"/>
      <charset val="1"/>
    </font>
    <font>
      <sz val="9"/>
      <name val="Times New Roman"/>
      <family val="1"/>
    </font>
    <font>
      <sz val="11"/>
      <color rgb="FF000000"/>
      <name val="Calibri"/>
      <family val="2"/>
      <charset val="238"/>
    </font>
    <font>
      <b/>
      <sz val="9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23"/>
        <bgColor indexed="18"/>
      </patternFill>
    </fill>
    <fill>
      <patternFill patternType="solid">
        <fgColor indexed="14"/>
        <bgColor indexed="23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14"/>
      </patternFill>
    </fill>
    <fill>
      <patternFill patternType="solid">
        <fgColor rgb="FFFFC000"/>
        <bgColor indexed="14"/>
      </patternFill>
    </fill>
    <fill>
      <patternFill patternType="solid">
        <fgColor theme="5" tint="0.39997558519241921"/>
        <bgColor indexed="14"/>
      </patternFill>
    </fill>
    <fill>
      <patternFill patternType="solid">
        <fgColor theme="0" tint="-0.14999847407452621"/>
        <bgColor indexed="1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2" fillId="4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0" fontId="2" fillId="0" borderId="0" xfId="0" applyFont="1"/>
    <xf numFmtId="3" fontId="2" fillId="5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0" fontId="2" fillId="0" borderId="0" xfId="0" applyFont="1" applyBorder="1"/>
    <xf numFmtId="3" fontId="2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99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8"/>
  <sheetViews>
    <sheetView tabSelected="1" topLeftCell="U1" zoomScale="106" zoomScaleNormal="106" workbookViewId="0">
      <selection activeCell="AH7" sqref="AH7"/>
    </sheetView>
  </sheetViews>
  <sheetFormatPr defaultColWidth="9.125" defaultRowHeight="14.25"/>
  <cols>
    <col min="1" max="1" width="4" customWidth="1"/>
    <col min="2" max="2" width="26" customWidth="1"/>
    <col min="3" max="3" width="21.5" customWidth="1"/>
    <col min="4" max="4" width="26.25" customWidth="1"/>
    <col min="5" max="6" width="7.875" customWidth="1"/>
    <col min="7" max="7" width="22.5" customWidth="1"/>
    <col min="8" max="8" width="22" customWidth="1"/>
    <col min="9" max="9" width="16.625" customWidth="1"/>
    <col min="10" max="10" width="7.875" customWidth="1"/>
    <col min="11" max="11" width="7.625" customWidth="1"/>
    <col min="12" max="12" width="10.875" customWidth="1"/>
    <col min="13" max="13" width="17.75" customWidth="1"/>
    <col min="14" max="14" width="7.5" customWidth="1"/>
    <col min="15" max="15" width="8.375" customWidth="1"/>
    <col min="16" max="16" width="10.375" customWidth="1"/>
    <col min="17" max="17" width="11.875" customWidth="1"/>
    <col min="18" max="18" width="9.375" customWidth="1"/>
    <col min="19" max="19" width="11.875" customWidth="1"/>
    <col min="20" max="20" width="14.375" customWidth="1"/>
    <col min="21" max="21" width="11.75" customWidth="1"/>
    <col min="22" max="22" width="12.375" customWidth="1"/>
    <col min="23" max="35" width="10.125" customWidth="1"/>
    <col min="36" max="36" width="14.25" customWidth="1"/>
  </cols>
  <sheetData>
    <row r="1" spans="1:37" ht="30" customHeight="1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 t="s">
        <v>0</v>
      </c>
      <c r="W1" s="77"/>
      <c r="X1" s="77"/>
      <c r="Y1" s="77"/>
      <c r="Z1" s="77"/>
      <c r="AA1" s="77"/>
      <c r="AB1" s="77"/>
      <c r="AC1" s="77"/>
      <c r="AD1" s="4"/>
      <c r="AE1" s="4"/>
      <c r="AF1" s="4"/>
      <c r="AG1" s="4"/>
      <c r="AH1" s="4"/>
      <c r="AI1" s="4"/>
      <c r="AJ1" s="4"/>
      <c r="AK1" s="5"/>
    </row>
    <row r="2" spans="1:37" ht="15" customHeight="1">
      <c r="A2" s="49" t="s">
        <v>1</v>
      </c>
      <c r="B2" s="78" t="s">
        <v>47</v>
      </c>
      <c r="C2" s="78" t="s">
        <v>2</v>
      </c>
      <c r="D2" s="78" t="s">
        <v>3</v>
      </c>
      <c r="E2" s="78"/>
      <c r="F2" s="78"/>
      <c r="G2" s="49" t="s">
        <v>4</v>
      </c>
      <c r="H2" s="49" t="s">
        <v>5</v>
      </c>
      <c r="I2" s="49" t="s">
        <v>6</v>
      </c>
      <c r="J2" s="49" t="s">
        <v>7</v>
      </c>
      <c r="K2" s="49" t="s">
        <v>8</v>
      </c>
      <c r="L2" s="49" t="s">
        <v>9</v>
      </c>
      <c r="M2" s="81" t="s">
        <v>10</v>
      </c>
      <c r="N2" s="78" t="s">
        <v>11</v>
      </c>
      <c r="O2" s="78"/>
      <c r="P2" s="80" t="s">
        <v>12</v>
      </c>
      <c r="Q2" s="80"/>
      <c r="R2" s="80"/>
      <c r="S2" s="80"/>
      <c r="T2" s="80"/>
      <c r="U2" s="80"/>
      <c r="V2" s="6"/>
      <c r="W2" s="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</row>
    <row r="3" spans="1:37" ht="61.5" customHeight="1">
      <c r="A3" s="49"/>
      <c r="B3" s="78"/>
      <c r="C3" s="78"/>
      <c r="D3" s="78"/>
      <c r="E3" s="3" t="s">
        <v>13</v>
      </c>
      <c r="F3" s="3" t="s">
        <v>14</v>
      </c>
      <c r="G3" s="49"/>
      <c r="H3" s="49"/>
      <c r="I3" s="49"/>
      <c r="J3" s="49"/>
      <c r="K3" s="49"/>
      <c r="L3" s="49"/>
      <c r="M3" s="81"/>
      <c r="N3" s="3" t="s">
        <v>15</v>
      </c>
      <c r="O3" s="3" t="s">
        <v>16</v>
      </c>
      <c r="P3" s="1" t="s">
        <v>17</v>
      </c>
      <c r="Q3" s="1" t="s">
        <v>18</v>
      </c>
      <c r="R3" s="1" t="s">
        <v>16</v>
      </c>
      <c r="S3" s="1" t="s">
        <v>19</v>
      </c>
      <c r="T3" s="1" t="s">
        <v>20</v>
      </c>
      <c r="U3" s="32" t="s">
        <v>62</v>
      </c>
      <c r="V3" s="1" t="s">
        <v>21</v>
      </c>
      <c r="W3" s="79" t="s">
        <v>63</v>
      </c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9"/>
    </row>
    <row r="4" spans="1:37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32"/>
      <c r="V4" s="10">
        <v>21</v>
      </c>
      <c r="W4" s="11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2" t="s">
        <v>34</v>
      </c>
      <c r="AJ4" s="12" t="s">
        <v>58</v>
      </c>
    </row>
    <row r="5" spans="1:37" ht="39" customHeight="1">
      <c r="A5" s="68" t="s">
        <v>35</v>
      </c>
      <c r="B5" s="16" t="s">
        <v>44</v>
      </c>
      <c r="C5" s="49" t="s">
        <v>46</v>
      </c>
      <c r="D5" s="16" t="s">
        <v>44</v>
      </c>
      <c r="E5" s="49">
        <v>4643072</v>
      </c>
      <c r="F5" s="49">
        <v>1126787</v>
      </c>
      <c r="G5" s="3" t="s">
        <v>36</v>
      </c>
      <c r="H5" s="30" t="s">
        <v>59</v>
      </c>
      <c r="I5" s="76" t="s">
        <v>51</v>
      </c>
      <c r="J5" s="60">
        <v>1</v>
      </c>
      <c r="K5" s="60">
        <v>75</v>
      </c>
      <c r="L5" s="62" t="s">
        <v>43</v>
      </c>
      <c r="M5" s="62"/>
      <c r="N5" s="42">
        <v>10</v>
      </c>
      <c r="O5" s="49" t="s">
        <v>42</v>
      </c>
      <c r="P5" s="35">
        <v>10</v>
      </c>
      <c r="Q5" s="35">
        <v>110</v>
      </c>
      <c r="R5" s="48" t="s">
        <v>42</v>
      </c>
      <c r="S5" s="35">
        <v>12</v>
      </c>
      <c r="T5" s="38">
        <v>8040</v>
      </c>
      <c r="U5" s="41">
        <v>9222019</v>
      </c>
      <c r="V5" s="17" t="s">
        <v>39</v>
      </c>
      <c r="W5" s="20">
        <v>1550</v>
      </c>
      <c r="X5" s="14">
        <v>1200</v>
      </c>
      <c r="Y5" s="14">
        <v>1000</v>
      </c>
      <c r="Z5" s="14">
        <v>500</v>
      </c>
      <c r="AA5" s="14">
        <v>120</v>
      </c>
      <c r="AB5" s="14">
        <v>100</v>
      </c>
      <c r="AC5" s="14">
        <v>100</v>
      </c>
      <c r="AD5" s="14">
        <v>120</v>
      </c>
      <c r="AE5" s="14">
        <v>230</v>
      </c>
      <c r="AF5" s="14">
        <v>620</v>
      </c>
      <c r="AG5" s="14">
        <v>1300</v>
      </c>
      <c r="AH5" s="14">
        <v>1550</v>
      </c>
      <c r="AI5" s="22">
        <f>SUM(W5:AH5)</f>
        <v>8390</v>
      </c>
    </row>
    <row r="6" spans="1:37" ht="22.7" customHeight="1">
      <c r="A6" s="69"/>
      <c r="B6" s="3" t="s">
        <v>45</v>
      </c>
      <c r="C6" s="49"/>
      <c r="D6" s="3" t="s">
        <v>45</v>
      </c>
      <c r="E6" s="49"/>
      <c r="F6" s="49"/>
      <c r="G6" s="3"/>
      <c r="H6" s="33"/>
      <c r="I6" s="76"/>
      <c r="J6" s="62"/>
      <c r="K6" s="62"/>
      <c r="L6" s="62"/>
      <c r="M6" s="62"/>
      <c r="N6" s="42"/>
      <c r="O6" s="42"/>
      <c r="P6" s="42"/>
      <c r="Q6" s="35"/>
      <c r="R6" s="42"/>
      <c r="S6" s="35"/>
      <c r="T6" s="38"/>
      <c r="U6" s="41"/>
      <c r="V6" s="18" t="s">
        <v>40</v>
      </c>
      <c r="W6" s="13">
        <f>W5*11.244</f>
        <v>17428.2</v>
      </c>
      <c r="X6" s="13">
        <f t="shared" ref="X6:AH6" si="0">X5*11.244</f>
        <v>13492.8</v>
      </c>
      <c r="Y6" s="13">
        <f t="shared" si="0"/>
        <v>11244</v>
      </c>
      <c r="Z6" s="13">
        <f t="shared" si="0"/>
        <v>5622</v>
      </c>
      <c r="AA6" s="13">
        <f t="shared" si="0"/>
        <v>1349.28</v>
      </c>
      <c r="AB6" s="13">
        <f t="shared" si="0"/>
        <v>1124.4000000000001</v>
      </c>
      <c r="AC6" s="13">
        <f t="shared" si="0"/>
        <v>1124.4000000000001</v>
      </c>
      <c r="AD6" s="13">
        <f t="shared" si="0"/>
        <v>1349.28</v>
      </c>
      <c r="AE6" s="13">
        <f t="shared" si="0"/>
        <v>2586.12</v>
      </c>
      <c r="AF6" s="13">
        <f t="shared" si="0"/>
        <v>6971.28</v>
      </c>
      <c r="AG6" s="13">
        <f t="shared" si="0"/>
        <v>14617.199999999999</v>
      </c>
      <c r="AH6" s="13">
        <f t="shared" si="0"/>
        <v>17428.2</v>
      </c>
      <c r="AI6" s="19">
        <f>SUM(W6:AH6)</f>
        <v>94337.16</v>
      </c>
    </row>
    <row r="7" spans="1:37" ht="39.75" customHeight="1">
      <c r="A7" s="68">
        <v>2</v>
      </c>
      <c r="B7" s="16" t="s">
        <v>44</v>
      </c>
      <c r="C7" s="56" t="s">
        <v>50</v>
      </c>
      <c r="D7" s="23" t="s">
        <v>44</v>
      </c>
      <c r="E7" s="72">
        <v>9161804</v>
      </c>
      <c r="F7" s="74">
        <v>30784034</v>
      </c>
      <c r="G7" s="31" t="s">
        <v>36</v>
      </c>
      <c r="H7" s="31" t="s">
        <v>59</v>
      </c>
      <c r="I7" s="52" t="s">
        <v>53</v>
      </c>
      <c r="J7" s="57">
        <v>2</v>
      </c>
      <c r="K7" s="59" t="s">
        <v>54</v>
      </c>
      <c r="L7" s="56" t="s">
        <v>41</v>
      </c>
      <c r="M7" s="56" t="s">
        <v>37</v>
      </c>
      <c r="N7" s="50">
        <v>19</v>
      </c>
      <c r="O7" s="54" t="s">
        <v>38</v>
      </c>
      <c r="P7" s="45">
        <v>19</v>
      </c>
      <c r="Q7" s="51">
        <v>219</v>
      </c>
      <c r="R7" s="43" t="s">
        <v>38</v>
      </c>
      <c r="S7" s="45">
        <v>12</v>
      </c>
      <c r="T7" s="40">
        <v>1700</v>
      </c>
      <c r="U7" s="39" t="s">
        <v>60</v>
      </c>
      <c r="V7" s="17" t="s">
        <v>39</v>
      </c>
      <c r="W7" s="25">
        <v>120</v>
      </c>
      <c r="X7" s="26">
        <v>120</v>
      </c>
      <c r="Y7" s="26">
        <v>120</v>
      </c>
      <c r="Z7" s="26">
        <v>120</v>
      </c>
      <c r="AA7" s="26">
        <v>400</v>
      </c>
      <c r="AB7" s="26">
        <v>120</v>
      </c>
      <c r="AC7" s="26">
        <v>120</v>
      </c>
      <c r="AD7" s="26">
        <v>120</v>
      </c>
      <c r="AE7" s="26">
        <v>120</v>
      </c>
      <c r="AF7" s="26">
        <v>400</v>
      </c>
      <c r="AG7" s="26">
        <v>120</v>
      </c>
      <c r="AH7" s="26">
        <v>120</v>
      </c>
      <c r="AI7" s="22">
        <f t="shared" ref="AI7:AI10" si="1">SUM(W7:AH7)</f>
        <v>2000</v>
      </c>
    </row>
    <row r="8" spans="1:37" ht="22.7" customHeight="1">
      <c r="A8" s="69"/>
      <c r="B8" s="3" t="s">
        <v>45</v>
      </c>
      <c r="C8" s="56"/>
      <c r="D8" s="24" t="s">
        <v>45</v>
      </c>
      <c r="E8" s="73"/>
      <c r="F8" s="75"/>
      <c r="G8" s="24"/>
      <c r="H8" s="33"/>
      <c r="I8" s="53"/>
      <c r="J8" s="58"/>
      <c r="K8" s="59"/>
      <c r="L8" s="59"/>
      <c r="M8" s="56"/>
      <c r="N8" s="50"/>
      <c r="O8" s="55"/>
      <c r="P8" s="50"/>
      <c r="Q8" s="51"/>
      <c r="R8" s="44"/>
      <c r="S8" s="45"/>
      <c r="T8" s="40"/>
      <c r="U8" s="39"/>
      <c r="V8" s="18" t="s">
        <v>40</v>
      </c>
      <c r="W8" s="27">
        <f>W7*11.244</f>
        <v>1349.28</v>
      </c>
      <c r="X8" s="27">
        <f t="shared" ref="X8:AH8" si="2">X7*11.244</f>
        <v>1349.28</v>
      </c>
      <c r="Y8" s="27">
        <f t="shared" si="2"/>
        <v>1349.28</v>
      </c>
      <c r="Z8" s="27">
        <f t="shared" si="2"/>
        <v>1349.28</v>
      </c>
      <c r="AA8" s="27">
        <f t="shared" si="2"/>
        <v>4497.6000000000004</v>
      </c>
      <c r="AB8" s="27">
        <f t="shared" si="2"/>
        <v>1349.28</v>
      </c>
      <c r="AC8" s="27">
        <f t="shared" si="2"/>
        <v>1349.28</v>
      </c>
      <c r="AD8" s="27">
        <f t="shared" si="2"/>
        <v>1349.28</v>
      </c>
      <c r="AE8" s="27">
        <f t="shared" si="2"/>
        <v>1349.28</v>
      </c>
      <c r="AF8" s="27">
        <f t="shared" si="2"/>
        <v>4497.6000000000004</v>
      </c>
      <c r="AG8" s="27">
        <f t="shared" si="2"/>
        <v>1349.28</v>
      </c>
      <c r="AH8" s="27">
        <f t="shared" si="2"/>
        <v>1349.28</v>
      </c>
      <c r="AI8" s="19">
        <f t="shared" si="1"/>
        <v>22488</v>
      </c>
    </row>
    <row r="9" spans="1:37" ht="39.75" customHeight="1">
      <c r="A9" s="68">
        <v>3</v>
      </c>
      <c r="B9" s="16" t="s">
        <v>44</v>
      </c>
      <c r="C9" s="49" t="s">
        <v>48</v>
      </c>
      <c r="D9" s="16" t="s">
        <v>44</v>
      </c>
      <c r="E9" s="70">
        <v>2587079</v>
      </c>
      <c r="F9" s="66" t="s">
        <v>49</v>
      </c>
      <c r="G9" s="30" t="s">
        <v>36</v>
      </c>
      <c r="H9" s="30" t="s">
        <v>59</v>
      </c>
      <c r="I9" s="63" t="s">
        <v>52</v>
      </c>
      <c r="J9" s="60">
        <v>1</v>
      </c>
      <c r="K9" s="65">
        <v>1300</v>
      </c>
      <c r="L9" s="49" t="s">
        <v>57</v>
      </c>
      <c r="M9" s="49"/>
      <c r="N9" s="42">
        <v>117</v>
      </c>
      <c r="O9" s="46" t="s">
        <v>55</v>
      </c>
      <c r="P9" s="35">
        <v>117</v>
      </c>
      <c r="Q9" s="35">
        <v>1317</v>
      </c>
      <c r="R9" s="36" t="s">
        <v>56</v>
      </c>
      <c r="S9" s="35">
        <v>12</v>
      </c>
      <c r="T9" s="38">
        <v>192000</v>
      </c>
      <c r="U9" s="34" t="s">
        <v>61</v>
      </c>
      <c r="V9" s="17" t="s">
        <v>39</v>
      </c>
      <c r="W9" s="20">
        <v>22000</v>
      </c>
      <c r="X9" s="20">
        <v>18000</v>
      </c>
      <c r="Y9" s="20">
        <v>18000</v>
      </c>
      <c r="Z9" s="20">
        <v>18000</v>
      </c>
      <c r="AA9" s="20">
        <v>12000</v>
      </c>
      <c r="AB9" s="20">
        <v>10500</v>
      </c>
      <c r="AC9" s="20">
        <v>12000</v>
      </c>
      <c r="AD9" s="20">
        <v>11000</v>
      </c>
      <c r="AE9" s="20">
        <v>17000</v>
      </c>
      <c r="AF9" s="20">
        <v>19000</v>
      </c>
      <c r="AG9" s="20">
        <v>20000</v>
      </c>
      <c r="AH9" s="20">
        <v>22000</v>
      </c>
      <c r="AI9" s="22">
        <f t="shared" si="1"/>
        <v>199500</v>
      </c>
      <c r="AJ9" s="22">
        <f>SUM(AI9,AI7,AI5)</f>
        <v>209890</v>
      </c>
    </row>
    <row r="10" spans="1:37" ht="22.5" customHeight="1">
      <c r="A10" s="69"/>
      <c r="B10" s="3" t="s">
        <v>45</v>
      </c>
      <c r="C10" s="49"/>
      <c r="D10" s="3" t="s">
        <v>45</v>
      </c>
      <c r="E10" s="71"/>
      <c r="F10" s="67"/>
      <c r="G10" s="3"/>
      <c r="H10" s="33"/>
      <c r="I10" s="64"/>
      <c r="J10" s="61"/>
      <c r="K10" s="62"/>
      <c r="L10" s="62"/>
      <c r="M10" s="49"/>
      <c r="N10" s="42"/>
      <c r="O10" s="47"/>
      <c r="P10" s="42"/>
      <c r="Q10" s="35"/>
      <c r="R10" s="37"/>
      <c r="S10" s="35"/>
      <c r="T10" s="38"/>
      <c r="U10" s="34"/>
      <c r="V10" s="18" t="s">
        <v>40</v>
      </c>
      <c r="W10" s="13">
        <f>W9*11.244</f>
        <v>247368</v>
      </c>
      <c r="X10" s="13">
        <f t="shared" ref="X10:AH10" si="3">X9*11.244</f>
        <v>202392</v>
      </c>
      <c r="Y10" s="13">
        <f t="shared" si="3"/>
        <v>202392</v>
      </c>
      <c r="Z10" s="13">
        <f t="shared" si="3"/>
        <v>202392</v>
      </c>
      <c r="AA10" s="13">
        <f t="shared" si="3"/>
        <v>134928</v>
      </c>
      <c r="AB10" s="13">
        <f t="shared" si="3"/>
        <v>118062</v>
      </c>
      <c r="AC10" s="13">
        <f t="shared" si="3"/>
        <v>134928</v>
      </c>
      <c r="AD10" s="13">
        <f t="shared" si="3"/>
        <v>123684</v>
      </c>
      <c r="AE10" s="13">
        <f t="shared" si="3"/>
        <v>191148</v>
      </c>
      <c r="AF10" s="13">
        <f t="shared" si="3"/>
        <v>213636</v>
      </c>
      <c r="AG10" s="13">
        <f t="shared" si="3"/>
        <v>224880</v>
      </c>
      <c r="AH10" s="13">
        <f t="shared" si="3"/>
        <v>247368</v>
      </c>
      <c r="AI10" s="19">
        <f t="shared" si="1"/>
        <v>2243178</v>
      </c>
      <c r="AJ10" s="19">
        <f>SUM(AI6,AI8,AI10)</f>
        <v>2360003.16</v>
      </c>
    </row>
    <row r="11" spans="1:37">
      <c r="AE11" s="15"/>
      <c r="AF11" s="15"/>
      <c r="AG11" s="15"/>
    </row>
    <row r="12" spans="1:37">
      <c r="AE12" s="15"/>
      <c r="AF12" s="15"/>
      <c r="AG12" s="15"/>
    </row>
    <row r="13" spans="1:37">
      <c r="AE13" s="15"/>
      <c r="AF13" s="8"/>
      <c r="AG13" s="15"/>
      <c r="AH13" s="8"/>
    </row>
    <row r="14" spans="1:37">
      <c r="AE14" s="15"/>
      <c r="AF14" s="8"/>
      <c r="AG14" s="15"/>
      <c r="AH14" s="8"/>
    </row>
    <row r="15" spans="1:37">
      <c r="AE15" s="15"/>
      <c r="AF15" s="8"/>
      <c r="AH15" s="8"/>
    </row>
    <row r="16" spans="1:37">
      <c r="AE16" s="15"/>
      <c r="AF16" s="8"/>
      <c r="AH16" s="8"/>
    </row>
    <row r="17" spans="31:37">
      <c r="AE17" s="15"/>
      <c r="AF17" s="15"/>
    </row>
    <row r="18" spans="31:37">
      <c r="AF18" s="21"/>
      <c r="AG18" s="28"/>
      <c r="AH18" s="29"/>
      <c r="AI18" s="28"/>
      <c r="AJ18" s="15"/>
      <c r="AK18" s="15"/>
    </row>
  </sheetData>
  <mergeCells count="68">
    <mergeCell ref="A1:O1"/>
    <mergeCell ref="P1:AC1"/>
    <mergeCell ref="A2:A3"/>
    <mergeCell ref="B2:B3"/>
    <mergeCell ref="C2:C3"/>
    <mergeCell ref="D2:D3"/>
    <mergeCell ref="W3:AI3"/>
    <mergeCell ref="N2:O2"/>
    <mergeCell ref="P2:U2"/>
    <mergeCell ref="I2:I3"/>
    <mergeCell ref="K2:K3"/>
    <mergeCell ref="L2:L3"/>
    <mergeCell ref="M2:M3"/>
    <mergeCell ref="E2:F2"/>
    <mergeCell ref="G2:G3"/>
    <mergeCell ref="J2:J3"/>
    <mergeCell ref="H2:H3"/>
    <mergeCell ref="F9:F10"/>
    <mergeCell ref="M5:M6"/>
    <mergeCell ref="A9:A10"/>
    <mergeCell ref="C9:C10"/>
    <mergeCell ref="A5:A6"/>
    <mergeCell ref="A7:A8"/>
    <mergeCell ref="C7:C8"/>
    <mergeCell ref="C5:C6"/>
    <mergeCell ref="E9:E10"/>
    <mergeCell ref="E7:E8"/>
    <mergeCell ref="F7:F8"/>
    <mergeCell ref="F5:F6"/>
    <mergeCell ref="E5:E6"/>
    <mergeCell ref="L9:L10"/>
    <mergeCell ref="I5:I6"/>
    <mergeCell ref="K5:K6"/>
    <mergeCell ref="K7:K8"/>
    <mergeCell ref="I9:I10"/>
    <mergeCell ref="L5:L6"/>
    <mergeCell ref="K9:K10"/>
    <mergeCell ref="J5:J6"/>
    <mergeCell ref="M9:M10"/>
    <mergeCell ref="P7:P8"/>
    <mergeCell ref="Q7:Q8"/>
    <mergeCell ref="I7:I8"/>
    <mergeCell ref="O7:O8"/>
    <mergeCell ref="N7:N8"/>
    <mergeCell ref="M7:M8"/>
    <mergeCell ref="J7:J8"/>
    <mergeCell ref="L7:L8"/>
    <mergeCell ref="J9:J10"/>
    <mergeCell ref="N5:N6"/>
    <mergeCell ref="P5:P6"/>
    <mergeCell ref="R7:R8"/>
    <mergeCell ref="S7:S8"/>
    <mergeCell ref="N9:N10"/>
    <mergeCell ref="O9:O10"/>
    <mergeCell ref="P9:P10"/>
    <mergeCell ref="Q9:Q10"/>
    <mergeCell ref="R5:R6"/>
    <mergeCell ref="S5:S6"/>
    <mergeCell ref="O5:O6"/>
    <mergeCell ref="Q5:Q6"/>
    <mergeCell ref="U9:U10"/>
    <mergeCell ref="S9:S10"/>
    <mergeCell ref="R9:R10"/>
    <mergeCell ref="T5:T6"/>
    <mergeCell ref="U7:U8"/>
    <mergeCell ref="T9:T10"/>
    <mergeCell ref="T7:T8"/>
    <mergeCell ref="U5:U6"/>
  </mergeCells>
  <phoneticPr fontId="0" type="noConversion"/>
  <pageMargins left="0.31805555555555598" right="0.46666666666666701" top="0.43958333333333299" bottom="0.39583333333333298" header="0.51180555555555496" footer="0.51180555555555496"/>
  <pageSetup paperSize="9" scale="28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A3" sqref="A3"/>
    </sheetView>
  </sheetViews>
  <sheetFormatPr defaultColWidth="9.125" defaultRowHeight="14.25"/>
  <sheetData/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9.125" defaultRowHeight="14.25"/>
  <sheetData/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Planowane zużycie w 2021 roku 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Anastazja.Nowakowska</dc:creator>
  <cp:lastModifiedBy>Leszek Sikoń</cp:lastModifiedBy>
  <cp:revision>56</cp:revision>
  <cp:lastPrinted>2020-10-20T07:38:02Z</cp:lastPrinted>
  <dcterms:created xsi:type="dcterms:W3CDTF">2015-09-14T10:09:48Z</dcterms:created>
  <dcterms:modified xsi:type="dcterms:W3CDTF">2020-10-20T08:36:23Z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