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ikon\Documents\energia na 2025\"/>
    </mc:Choice>
  </mc:AlternateContent>
  <xr:revisionPtr revIDLastSave="0" documentId="8_{50423AB9-B9D9-4740-A0AF-0EE4476E9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  <sheet name="Arkusz2" sheetId="3" r:id="rId2"/>
  </sheets>
  <calcPr calcId="191029"/>
</workbook>
</file>

<file path=xl/calcChain.xml><?xml version="1.0" encoding="utf-8"?>
<calcChain xmlns="http://schemas.openxmlformats.org/spreadsheetml/2006/main">
  <c r="N42" i="1" l="1"/>
  <c r="N41" i="1"/>
  <c r="N40" i="1"/>
  <c r="N39" i="1"/>
  <c r="N38" i="1"/>
  <c r="W43" i="1"/>
  <c r="V43" i="1"/>
  <c r="U43" i="1"/>
  <c r="T43" i="1"/>
  <c r="S43" i="1"/>
  <c r="R43" i="1"/>
  <c r="P43" i="1"/>
  <c r="M43" i="1"/>
  <c r="N43" i="1"/>
  <c r="Q43" i="1"/>
  <c r="O43" i="1"/>
  <c r="Q3" i="1"/>
  <c r="P31" i="1" l="1"/>
  <c r="O31" i="1"/>
  <c r="P27" i="1"/>
  <c r="O27" i="1"/>
  <c r="P15" i="1"/>
  <c r="O15" i="1"/>
  <c r="P32" i="1"/>
  <c r="O32" i="1"/>
  <c r="N37" i="1"/>
  <c r="P17" i="1" l="1"/>
  <c r="O17" i="1"/>
  <c r="P24" i="1"/>
  <c r="O24" i="1"/>
  <c r="P25" i="1"/>
  <c r="O25" i="1"/>
  <c r="P28" i="1"/>
  <c r="O28" i="1"/>
  <c r="W36" i="1"/>
  <c r="V36" i="1"/>
  <c r="W35" i="1"/>
  <c r="V35" i="1"/>
  <c r="U33" i="1"/>
  <c r="T33" i="1"/>
  <c r="P20" i="1" l="1"/>
  <c r="P18" i="1"/>
  <c r="O20" i="1"/>
  <c r="O18" i="1"/>
  <c r="O11" i="1" l="1"/>
  <c r="Q4" i="1"/>
  <c r="S9" i="1"/>
  <c r="R9" i="1"/>
  <c r="Q9" i="1"/>
  <c r="S4" i="1"/>
  <c r="R4" i="1"/>
  <c r="O13" i="1" l="1"/>
  <c r="O34" i="1"/>
  <c r="P34" i="1"/>
  <c r="O22" i="1" l="1"/>
  <c r="P29" i="1" l="1"/>
  <c r="O29" i="1"/>
  <c r="P22" i="1"/>
  <c r="P14" i="1"/>
  <c r="P13" i="1"/>
  <c r="P11" i="1"/>
  <c r="R3" i="1" l="1"/>
  <c r="S3" i="1"/>
  <c r="P10" i="1"/>
  <c r="O10" i="1"/>
</calcChain>
</file>

<file path=xl/sharedStrings.xml><?xml version="1.0" encoding="utf-8"?>
<sst xmlns="http://schemas.openxmlformats.org/spreadsheetml/2006/main" count="254" uniqueCount="158">
  <si>
    <t>Lp</t>
  </si>
  <si>
    <t>Płatnik numer punktu poboru</t>
  </si>
  <si>
    <t>Punkt odbioru</t>
  </si>
  <si>
    <t>Nr umowy</t>
  </si>
  <si>
    <t>licznik nr</t>
  </si>
  <si>
    <t>[kW]</t>
  </si>
  <si>
    <t>Oczyszczalnia Ścieków zasilanie 1</t>
  </si>
  <si>
    <t>Oczyszczalnia Ścieków zasilanie 2</t>
  </si>
  <si>
    <t>Stacja uzdatniania wody zasilanie 1</t>
  </si>
  <si>
    <t>B23</t>
  </si>
  <si>
    <t>Stacja uzdatniania wody zasilanie 2</t>
  </si>
  <si>
    <t>Ogródki działkowe</t>
  </si>
  <si>
    <t>Hydrofornia ul. Sikorskiego</t>
  </si>
  <si>
    <t>Hydrofornia ul. Podhalańska</t>
  </si>
  <si>
    <t>96/0001139</t>
  </si>
  <si>
    <t>Hydrofornia ul. Szaflarska1</t>
  </si>
  <si>
    <t>Hydrofornia ul. Szaflarska2</t>
  </si>
  <si>
    <t>Pompownia Kokoszków "Hydrofornia"</t>
  </si>
  <si>
    <t>96/0001136</t>
  </si>
  <si>
    <t>96/0001021</t>
  </si>
  <si>
    <t>96/0001133</t>
  </si>
  <si>
    <t>Przepompownia Parkowa "Ibisor"</t>
  </si>
  <si>
    <t>96/0001135</t>
  </si>
  <si>
    <t xml:space="preserve">Przepompownia Kotlina </t>
  </si>
  <si>
    <t>96/0004731</t>
  </si>
  <si>
    <t>96/0004726</t>
  </si>
  <si>
    <t>Studnia  Równia Szaflarska S11</t>
  </si>
  <si>
    <t>Studnia Głębinowa na Skarpie</t>
  </si>
  <si>
    <t>96/0001137</t>
  </si>
  <si>
    <t>96/2000191</t>
  </si>
  <si>
    <t>Studnie Grel</t>
  </si>
  <si>
    <t>96/0001118</t>
  </si>
  <si>
    <t>Ul. Długa</t>
  </si>
  <si>
    <t>96/20001803</t>
  </si>
  <si>
    <t>Planowane zużycie roczne</t>
  </si>
  <si>
    <t>moc umowna</t>
  </si>
  <si>
    <t xml:space="preserve"> taryfy</t>
  </si>
  <si>
    <t>Planowanie zużycie energii w strefie rannej w kWh B-23</t>
  </si>
  <si>
    <t>Planowanie zużycie energii w strefie popołudniowej w kWh B-23</t>
  </si>
  <si>
    <t>Planowanie zużycie energii pozostałe godziny w kWh B-23</t>
  </si>
  <si>
    <t>MZWIK - Studnie głębinowe "Studnia głębinowa NZPS"</t>
  </si>
  <si>
    <t>Dane adresowe punktu odbioru</t>
  </si>
  <si>
    <t>kod pocztowy</t>
  </si>
  <si>
    <t>miasto/poczta</t>
  </si>
  <si>
    <t>ulica/miejscowość</t>
  </si>
  <si>
    <t>nr</t>
  </si>
  <si>
    <t>34-400</t>
  </si>
  <si>
    <t>Nowy Targ</t>
  </si>
  <si>
    <t>34-424</t>
  </si>
  <si>
    <t>Szaflary</t>
  </si>
  <si>
    <t>Polna  / 
Nowy Targ</t>
  </si>
  <si>
    <t>Szaflarska /
Nowy Targ</t>
  </si>
  <si>
    <t>Ludźmierska /</t>
  </si>
  <si>
    <t>os. Bór /
 Nowy Targ</t>
  </si>
  <si>
    <t>Klikuszówka dz. 2978/2 Nowy Targ</t>
  </si>
  <si>
    <t>gen. Wł. Sikorskiego / Nowy Targ</t>
  </si>
  <si>
    <t>11a</t>
  </si>
  <si>
    <t>os. Na Skarpie /
 Nowy Targ</t>
  </si>
  <si>
    <t>Parkowa</t>
  </si>
  <si>
    <t>Grel / 
Nowy Targ</t>
  </si>
  <si>
    <t>Kowaniec</t>
  </si>
  <si>
    <t>Kotlina</t>
  </si>
  <si>
    <t>Kokoszków</t>
  </si>
  <si>
    <t>Długa / 
Nowy Targ</t>
  </si>
  <si>
    <t>Waksmundzka dz. 15788/4
Nowy Targ</t>
  </si>
  <si>
    <t>Ludźmierska /
Nowy Targ</t>
  </si>
  <si>
    <t>Studnia Głębinowa Bór PS1-PS-2</t>
  </si>
  <si>
    <t>Studnia Głębinowa Ludźmierska ST1 JANAS</t>
  </si>
  <si>
    <t>HYDROFORNIA WILLOWA</t>
  </si>
  <si>
    <t>Willowa/Nowy Targ</t>
  </si>
  <si>
    <t>C12B</t>
  </si>
  <si>
    <t>96/2001046</t>
  </si>
  <si>
    <t>C12A</t>
  </si>
  <si>
    <t>96/0004744</t>
  </si>
  <si>
    <t>PPE ENID/PPE</t>
  </si>
  <si>
    <t xml:space="preserve">96/0001134  </t>
  </si>
  <si>
    <t xml:space="preserve">96/0001138   </t>
  </si>
  <si>
    <t>Przepompownia Niwa PS7</t>
  </si>
  <si>
    <t>BRAK</t>
  </si>
  <si>
    <t>C11</t>
  </si>
  <si>
    <t>ACPRO/UD/01/2020</t>
  </si>
  <si>
    <t>PPE PLACPRONT01000008</t>
  </si>
  <si>
    <t>C22B</t>
  </si>
  <si>
    <t xml:space="preserve">PRZEPOMPOWNIA NIWA PS1 </t>
  </si>
  <si>
    <t>Niwa/Nowy Targ DZIAŁKA 2046</t>
  </si>
  <si>
    <t>Przepompownia Niwa PS3</t>
  </si>
  <si>
    <t>Niwa działka 2133</t>
  </si>
  <si>
    <t>PPE 590322429600974347</t>
  </si>
  <si>
    <t xml:space="preserve">D/I/96/42/22/000131 </t>
  </si>
  <si>
    <t>D/I/96/42/20/000019</t>
  </si>
  <si>
    <t>PPE 590322429600978338</t>
  </si>
  <si>
    <t>Niwa działka 1144/3</t>
  </si>
  <si>
    <t>Przepompownia SAG ul. Waksmundzka</t>
  </si>
  <si>
    <t>Przepompownia Klikuszówka P1</t>
  </si>
  <si>
    <t>Zakopiańska/działka 9115
Szaflary</t>
  </si>
  <si>
    <t xml:space="preserve">Planowanie zużycie energii w strefie całodobowej w kWh C-11 </t>
  </si>
  <si>
    <t xml:space="preserve">Planowanie zużycie energii w strefie dzień w kWh C-12 b </t>
  </si>
  <si>
    <t xml:space="preserve">Planowanie zużycie energii w strefie noc w kWh C-12 b </t>
  </si>
  <si>
    <t>Podhalańska k. bloku nr 4  /
Nowy Targ</t>
  </si>
  <si>
    <t>Planowanie zużycie energii w strefie szczyt w kWh C-22A</t>
  </si>
  <si>
    <t>Planowanie zużycie energii w strefie pozaszczyt w kWh C-22A</t>
  </si>
  <si>
    <t>Planowanie zużycie energii w strefie szczyt w kWh C-12A</t>
  </si>
  <si>
    <t>Planowanie zużycie energii w strefie pozaszczyt w kWh C-12A</t>
  </si>
  <si>
    <t>Studnie głębinowe/ Ogródki działkowe</t>
  </si>
  <si>
    <t>Razem</t>
  </si>
  <si>
    <t>Umowa kompleksowa nr KrTM73/29600896861/03/22 z dnia 30.03.2022 z Tauron Sprzedaż sp. z o.o.</t>
  </si>
  <si>
    <t>PPE 590322429601198391</t>
  </si>
  <si>
    <t>PPE 590322429601205914</t>
  </si>
  <si>
    <t>PPE590322429600989273</t>
  </si>
  <si>
    <t>PPE 590322429600998534</t>
  </si>
  <si>
    <t>PPE 590322429600976532</t>
  </si>
  <si>
    <t>Kokoszków przepompownia 6633/4</t>
  </si>
  <si>
    <t>Nowe 2860/5</t>
  </si>
  <si>
    <t>Nowe 3272/7</t>
  </si>
  <si>
    <t>34-401</t>
  </si>
  <si>
    <t>34-402</t>
  </si>
  <si>
    <t>34-403</t>
  </si>
  <si>
    <t>34-404</t>
  </si>
  <si>
    <t>34-405</t>
  </si>
  <si>
    <t>D/I/96/42/23/000175</t>
  </si>
  <si>
    <t>D/I/96/42/23/000229</t>
  </si>
  <si>
    <t>D/I/96/42/23/000179</t>
  </si>
  <si>
    <t>D/I/96/42/24/000196</t>
  </si>
  <si>
    <t>D/I/96/42/24/000195</t>
  </si>
  <si>
    <t>Kowaniec "Zbiorniki"</t>
  </si>
  <si>
    <t>PPE 590322429600889474</t>
  </si>
  <si>
    <t>PPE 590322429600896861</t>
  </si>
  <si>
    <t>PPE 590322429600896878</t>
  </si>
  <si>
    <t>PPE 590322429600899442</t>
  </si>
  <si>
    <t>PPE  590322429600893044</t>
  </si>
  <si>
    <t>PPE 590322429600893648</t>
  </si>
  <si>
    <t>PPE  590322429600899343</t>
  </si>
  <si>
    <t>PPE  590322429600893051</t>
  </si>
  <si>
    <t>PPE 590322429600881621</t>
  </si>
  <si>
    <t>PPE  590322429600893013</t>
  </si>
  <si>
    <t>PPE  590322429600893037</t>
  </si>
  <si>
    <t>PPE  590322429600893020</t>
  </si>
  <si>
    <t>PPE  590322429600930268</t>
  </si>
  <si>
    <t>PPE  590322429600924793</t>
  </si>
  <si>
    <t>PPE  590322429600893075</t>
  </si>
  <si>
    <t>PPE   590322429600893068</t>
  </si>
  <si>
    <t>PPE  590322429600944241</t>
  </si>
  <si>
    <t>PPE 590322429600895468</t>
  </si>
  <si>
    <t>PPE  590322429600889481</t>
  </si>
  <si>
    <t>PPE 590322429600896069</t>
  </si>
  <si>
    <t>PPE 590322429600976693</t>
  </si>
  <si>
    <t>PPE  590322429601008348</t>
  </si>
  <si>
    <t xml:space="preserve">Niwa PS-5  </t>
  </si>
  <si>
    <t xml:space="preserve">Niwa PS-2  </t>
  </si>
  <si>
    <t>Nowe działka 2860/5</t>
  </si>
  <si>
    <t>Nowe działka 3272/7</t>
  </si>
  <si>
    <t>Niwa  działka 1172</t>
  </si>
  <si>
    <t>Niwa działka 2088/5</t>
  </si>
  <si>
    <t>S322371589444</t>
  </si>
  <si>
    <t>S3223371639023</t>
  </si>
  <si>
    <t>S322371639026</t>
  </si>
  <si>
    <t>S322371591384</t>
  </si>
  <si>
    <t>S322271506226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</si>
</sst>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rgb="FF00B05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2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2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4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4" fontId="5" fillId="0" borderId="9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" fontId="5" fillId="0" borderId="8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2" fontId="5" fillId="2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0" fillId="0" borderId="2" xfId="0" applyBorder="1"/>
    <xf numFmtId="4" fontId="5" fillId="2" borderId="10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18" xfId="0" applyNumberFormat="1" applyFont="1" applyFill="1" applyBorder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="60" zoomScaleNormal="60" workbookViewId="0">
      <pane ySplit="2" topLeftCell="A30" activePane="bottomLeft" state="frozen"/>
      <selection pane="bottomLeft" activeCell="O43" sqref="O43"/>
    </sheetView>
  </sheetViews>
  <sheetFormatPr defaultColWidth="9" defaultRowHeight="13.8"/>
  <cols>
    <col min="1" max="2" width="9" style="27"/>
    <col min="3" max="3" width="24" style="27" customWidth="1"/>
    <col min="4" max="4" width="9.5" style="27" bestFit="1" customWidth="1"/>
    <col min="5" max="5" width="9.69921875" style="27" bestFit="1" customWidth="1"/>
    <col min="6" max="6" width="19.19921875" style="27" customWidth="1"/>
    <col min="7" max="7" width="2.59765625" style="27" customWidth="1"/>
    <col min="8" max="8" width="19.59765625" style="27" customWidth="1"/>
    <col min="9" max="9" width="28.8984375" style="27" customWidth="1"/>
    <col min="10" max="10" width="21.5" style="27" customWidth="1"/>
    <col min="11" max="12" width="9" style="27"/>
    <col min="13" max="13" width="20.5" style="27" customWidth="1"/>
    <col min="14" max="14" width="14.19921875" style="27" customWidth="1"/>
    <col min="15" max="15" width="13" style="27" customWidth="1"/>
    <col min="16" max="16" width="12.3984375" style="27" customWidth="1"/>
    <col min="17" max="17" width="11.5" style="27" customWidth="1"/>
    <col min="18" max="18" width="12" style="27" customWidth="1"/>
    <col min="19" max="19" width="11.59765625" style="27" customWidth="1"/>
    <col min="20" max="20" width="12.3984375" style="27" customWidth="1"/>
    <col min="21" max="21" width="11.5" style="27" customWidth="1"/>
    <col min="22" max="22" width="10.69921875" style="27" customWidth="1"/>
    <col min="23" max="23" width="12" style="27" customWidth="1"/>
    <col min="24" max="16384" width="9" style="27"/>
  </cols>
  <sheetData>
    <row r="1" spans="1:23" ht="60.6" thickBot="1">
      <c r="A1" s="90" t="s">
        <v>0</v>
      </c>
      <c r="B1" s="61" t="s">
        <v>1</v>
      </c>
      <c r="C1" s="91" t="s">
        <v>2</v>
      </c>
      <c r="D1" s="91" t="s">
        <v>41</v>
      </c>
      <c r="E1" s="91"/>
      <c r="F1" s="91"/>
      <c r="G1" s="91"/>
      <c r="H1" s="92" t="s">
        <v>3</v>
      </c>
      <c r="I1" s="59" t="s">
        <v>74</v>
      </c>
      <c r="J1" s="59" t="s">
        <v>4</v>
      </c>
      <c r="K1" s="8" t="s">
        <v>35</v>
      </c>
      <c r="L1" s="8" t="s">
        <v>36</v>
      </c>
      <c r="M1" s="9" t="s">
        <v>34</v>
      </c>
      <c r="N1" s="9" t="s">
        <v>95</v>
      </c>
      <c r="O1" s="9" t="s">
        <v>96</v>
      </c>
      <c r="P1" s="37" t="s">
        <v>97</v>
      </c>
      <c r="Q1" s="38" t="s">
        <v>37</v>
      </c>
      <c r="R1" s="39" t="s">
        <v>38</v>
      </c>
      <c r="S1" s="39" t="s">
        <v>39</v>
      </c>
      <c r="T1" s="39" t="s">
        <v>99</v>
      </c>
      <c r="U1" s="39" t="s">
        <v>100</v>
      </c>
      <c r="V1" s="39" t="s">
        <v>101</v>
      </c>
      <c r="W1" s="40" t="s">
        <v>102</v>
      </c>
    </row>
    <row r="2" spans="1:23" ht="14.4" thickBot="1">
      <c r="A2" s="90"/>
      <c r="B2" s="62"/>
      <c r="C2" s="91"/>
      <c r="D2" s="7" t="s">
        <v>42</v>
      </c>
      <c r="E2" s="7" t="s">
        <v>43</v>
      </c>
      <c r="F2" s="7" t="s">
        <v>44</v>
      </c>
      <c r="G2" s="7" t="s">
        <v>45</v>
      </c>
      <c r="H2" s="92"/>
      <c r="I2" s="60"/>
      <c r="J2" s="60"/>
      <c r="K2" s="23" t="s">
        <v>5</v>
      </c>
      <c r="L2" s="23"/>
      <c r="M2" s="24" t="s">
        <v>5</v>
      </c>
      <c r="N2" s="24"/>
      <c r="O2" s="24" t="s">
        <v>5</v>
      </c>
      <c r="P2" s="35" t="s">
        <v>5</v>
      </c>
      <c r="Q2" s="41" t="s">
        <v>5</v>
      </c>
      <c r="R2" s="42" t="s">
        <v>5</v>
      </c>
      <c r="S2" s="42" t="s">
        <v>5</v>
      </c>
      <c r="T2" s="41" t="s">
        <v>5</v>
      </c>
      <c r="U2" s="41" t="s">
        <v>5</v>
      </c>
      <c r="V2" s="42" t="s">
        <v>5</v>
      </c>
      <c r="W2" s="42" t="s">
        <v>5</v>
      </c>
    </row>
    <row r="3" spans="1:23" ht="40.5" customHeight="1">
      <c r="A3" s="5">
        <v>1</v>
      </c>
      <c r="B3" s="25">
        <v>50008562</v>
      </c>
      <c r="C3" s="10" t="s">
        <v>6</v>
      </c>
      <c r="D3" s="6" t="s">
        <v>46</v>
      </c>
      <c r="E3" s="6" t="s">
        <v>47</v>
      </c>
      <c r="F3" s="6" t="s">
        <v>50</v>
      </c>
      <c r="G3" s="6">
        <v>51</v>
      </c>
      <c r="H3" s="6">
        <v>4061009322</v>
      </c>
      <c r="I3" s="6" t="s">
        <v>143</v>
      </c>
      <c r="J3" s="10">
        <v>54118282</v>
      </c>
      <c r="K3" s="34">
        <v>450</v>
      </c>
      <c r="L3" s="34" t="s">
        <v>9</v>
      </c>
      <c r="M3" s="31">
        <v>1450500</v>
      </c>
      <c r="N3" s="31"/>
      <c r="O3" s="33"/>
      <c r="P3" s="43"/>
      <c r="Q3" s="33">
        <f>M3*0.17</f>
        <v>246585.00000000003</v>
      </c>
      <c r="R3" s="33">
        <f>M3*0.11</f>
        <v>159555</v>
      </c>
      <c r="S3" s="33">
        <f>M3*0.72</f>
        <v>1044360</v>
      </c>
      <c r="T3" s="46"/>
      <c r="U3" s="47"/>
      <c r="V3" s="47"/>
      <c r="W3" s="47"/>
    </row>
    <row r="4" spans="1:23" ht="35.25" customHeight="1">
      <c r="A4" s="20">
        <v>2</v>
      </c>
      <c r="B4" s="12">
        <v>50008562</v>
      </c>
      <c r="C4" s="3" t="s">
        <v>7</v>
      </c>
      <c r="D4" s="1" t="s">
        <v>46</v>
      </c>
      <c r="E4" s="1" t="s">
        <v>47</v>
      </c>
      <c r="F4" s="1" t="s">
        <v>50</v>
      </c>
      <c r="G4" s="1">
        <v>51</v>
      </c>
      <c r="H4" s="1">
        <v>4061009323</v>
      </c>
      <c r="I4" s="1" t="s">
        <v>125</v>
      </c>
      <c r="J4" s="3">
        <v>54118287</v>
      </c>
      <c r="K4" s="22">
        <v>450</v>
      </c>
      <c r="L4" s="22" t="s">
        <v>9</v>
      </c>
      <c r="M4" s="21">
        <v>1250000</v>
      </c>
      <c r="N4" s="21"/>
      <c r="O4" s="28"/>
      <c r="P4" s="36"/>
      <c r="Q4" s="28">
        <f>M4*0.17</f>
        <v>212500.00000000003</v>
      </c>
      <c r="R4" s="28">
        <f>M4*0.11</f>
        <v>137500</v>
      </c>
      <c r="S4" s="28">
        <f>M4*0.72</f>
        <v>900000</v>
      </c>
      <c r="T4" s="48"/>
      <c r="U4" s="26"/>
      <c r="V4" s="26"/>
      <c r="W4" s="26"/>
    </row>
    <row r="5" spans="1:23" ht="14.4" customHeight="1">
      <c r="A5" s="83">
        <v>3</v>
      </c>
      <c r="B5" s="93">
        <v>50008564</v>
      </c>
      <c r="C5" s="78" t="s">
        <v>8</v>
      </c>
      <c r="D5" s="63" t="s">
        <v>48</v>
      </c>
      <c r="E5" s="63" t="s">
        <v>49</v>
      </c>
      <c r="F5" s="63" t="s">
        <v>94</v>
      </c>
      <c r="G5" s="66"/>
      <c r="H5" s="63">
        <v>4061009050</v>
      </c>
      <c r="I5" s="63" t="s">
        <v>126</v>
      </c>
      <c r="J5" s="66">
        <v>3251000485</v>
      </c>
      <c r="K5" s="68">
        <v>42</v>
      </c>
      <c r="L5" s="68" t="s">
        <v>9</v>
      </c>
      <c r="M5" s="53" t="s">
        <v>105</v>
      </c>
      <c r="N5" s="54"/>
      <c r="O5" s="54"/>
      <c r="P5" s="54"/>
      <c r="Q5" s="54"/>
      <c r="R5" s="54"/>
      <c r="S5" s="55"/>
      <c r="T5" s="102"/>
      <c r="U5" s="104"/>
      <c r="V5" s="104"/>
      <c r="W5" s="104"/>
    </row>
    <row r="6" spans="1:23" ht="15" customHeight="1">
      <c r="A6" s="83"/>
      <c r="B6" s="94"/>
      <c r="C6" s="78"/>
      <c r="D6" s="63"/>
      <c r="E6" s="63"/>
      <c r="F6" s="63"/>
      <c r="G6" s="67"/>
      <c r="H6" s="63"/>
      <c r="I6" s="63"/>
      <c r="J6" s="67"/>
      <c r="K6" s="69"/>
      <c r="L6" s="69"/>
      <c r="M6" s="56"/>
      <c r="N6" s="57"/>
      <c r="O6" s="57"/>
      <c r="P6" s="57"/>
      <c r="Q6" s="57"/>
      <c r="R6" s="57"/>
      <c r="S6" s="58"/>
      <c r="T6" s="103"/>
      <c r="U6" s="105"/>
      <c r="V6" s="105"/>
      <c r="W6" s="105"/>
    </row>
    <row r="7" spans="1:23" ht="15" customHeight="1">
      <c r="A7" s="85">
        <v>4</v>
      </c>
      <c r="B7" s="86">
        <v>50008564</v>
      </c>
      <c r="C7" s="65" t="s">
        <v>10</v>
      </c>
      <c r="D7" s="63" t="s">
        <v>48</v>
      </c>
      <c r="E7" s="63" t="s">
        <v>49</v>
      </c>
      <c r="F7" s="63" t="s">
        <v>94</v>
      </c>
      <c r="G7" s="88"/>
      <c r="H7" s="64">
        <v>4061009051</v>
      </c>
      <c r="I7" s="64" t="s">
        <v>127</v>
      </c>
      <c r="J7" s="65">
        <v>55883590</v>
      </c>
      <c r="K7" s="70">
        <v>42</v>
      </c>
      <c r="L7" s="68" t="s">
        <v>9</v>
      </c>
      <c r="M7" s="53" t="s">
        <v>105</v>
      </c>
      <c r="N7" s="54"/>
      <c r="O7" s="54"/>
      <c r="P7" s="54"/>
      <c r="Q7" s="54"/>
      <c r="R7" s="54"/>
      <c r="S7" s="55"/>
      <c r="T7" s="102"/>
      <c r="U7" s="104"/>
      <c r="V7" s="104"/>
      <c r="W7" s="104"/>
    </row>
    <row r="8" spans="1:23" ht="15" customHeight="1">
      <c r="A8" s="85"/>
      <c r="B8" s="87"/>
      <c r="C8" s="65"/>
      <c r="D8" s="63"/>
      <c r="E8" s="63"/>
      <c r="F8" s="63"/>
      <c r="G8" s="89"/>
      <c r="H8" s="64"/>
      <c r="I8" s="64"/>
      <c r="J8" s="65"/>
      <c r="K8" s="71"/>
      <c r="L8" s="69"/>
      <c r="M8" s="56"/>
      <c r="N8" s="57"/>
      <c r="O8" s="57"/>
      <c r="P8" s="57"/>
      <c r="Q8" s="57"/>
      <c r="R8" s="57"/>
      <c r="S8" s="58"/>
      <c r="T8" s="103"/>
      <c r="U8" s="105"/>
      <c r="V8" s="105"/>
      <c r="W8" s="105"/>
    </row>
    <row r="9" spans="1:23" ht="32.4" customHeight="1">
      <c r="A9" s="20">
        <v>5</v>
      </c>
      <c r="B9" s="12">
        <v>50008563</v>
      </c>
      <c r="C9" s="3" t="s">
        <v>11</v>
      </c>
      <c r="D9" s="1" t="s">
        <v>46</v>
      </c>
      <c r="E9" s="1" t="s">
        <v>47</v>
      </c>
      <c r="F9" s="1" t="s">
        <v>103</v>
      </c>
      <c r="G9" s="1"/>
      <c r="H9" s="1">
        <v>4061009296</v>
      </c>
      <c r="I9" s="1" t="s">
        <v>128</v>
      </c>
      <c r="J9" s="1">
        <v>3030006281</v>
      </c>
      <c r="K9" s="22">
        <v>50</v>
      </c>
      <c r="L9" s="22" t="s">
        <v>9</v>
      </c>
      <c r="M9" s="32">
        <v>130000</v>
      </c>
      <c r="N9" s="32"/>
      <c r="O9" s="28"/>
      <c r="P9" s="36"/>
      <c r="Q9" s="28">
        <f>M9*0.17</f>
        <v>22100</v>
      </c>
      <c r="R9" s="28">
        <f>M9*0.11</f>
        <v>14300</v>
      </c>
      <c r="S9" s="28">
        <f>M9*0.72</f>
        <v>93600</v>
      </c>
      <c r="T9" s="48"/>
      <c r="U9" s="26"/>
      <c r="V9" s="26"/>
      <c r="W9" s="26"/>
    </row>
    <row r="10" spans="1:23" ht="42.75" customHeight="1">
      <c r="A10" s="20">
        <v>6</v>
      </c>
      <c r="B10" s="12">
        <v>50008007</v>
      </c>
      <c r="C10" s="3" t="s">
        <v>12</v>
      </c>
      <c r="D10" s="1" t="s">
        <v>46</v>
      </c>
      <c r="E10" s="1" t="s">
        <v>47</v>
      </c>
      <c r="F10" s="1" t="s">
        <v>55</v>
      </c>
      <c r="G10" s="1" t="s">
        <v>56</v>
      </c>
      <c r="H10" s="1">
        <v>4061012435</v>
      </c>
      <c r="I10" s="1" t="s">
        <v>129</v>
      </c>
      <c r="J10" s="3">
        <v>75122498</v>
      </c>
      <c r="K10" s="22">
        <v>16</v>
      </c>
      <c r="L10" s="22" t="s">
        <v>70</v>
      </c>
      <c r="M10" s="21">
        <v>12000</v>
      </c>
      <c r="N10" s="21"/>
      <c r="O10" s="28">
        <f>PRODUCT(M10,0.7)</f>
        <v>8400</v>
      </c>
      <c r="P10" s="36">
        <f>PRODUCT(M10,0.3)</f>
        <v>3600</v>
      </c>
      <c r="Q10" s="28"/>
      <c r="R10" s="28"/>
      <c r="S10" s="28"/>
      <c r="T10" s="48"/>
      <c r="U10" s="26"/>
      <c r="V10" s="26"/>
      <c r="W10" s="26"/>
    </row>
    <row r="11" spans="1:23" ht="22.5" customHeight="1">
      <c r="A11" s="83">
        <v>7</v>
      </c>
      <c r="B11" s="80">
        <v>30111264</v>
      </c>
      <c r="C11" s="78" t="s">
        <v>13</v>
      </c>
      <c r="D11" s="63" t="s">
        <v>46</v>
      </c>
      <c r="E11" s="63" t="s">
        <v>47</v>
      </c>
      <c r="F11" s="63" t="s">
        <v>98</v>
      </c>
      <c r="G11" s="66"/>
      <c r="H11" s="63" t="s">
        <v>14</v>
      </c>
      <c r="I11" s="63" t="s">
        <v>130</v>
      </c>
      <c r="J11" s="84">
        <v>322056165020</v>
      </c>
      <c r="K11" s="73">
        <v>19</v>
      </c>
      <c r="L11" s="73" t="s">
        <v>70</v>
      </c>
      <c r="M11" s="100">
        <v>20000</v>
      </c>
      <c r="N11" s="30"/>
      <c r="O11" s="95">
        <f>PRODUCT(M11,0.7)</f>
        <v>14000</v>
      </c>
      <c r="P11" s="96">
        <f>PRODUCT(M11,0.3)</f>
        <v>6000</v>
      </c>
      <c r="Q11" s="106"/>
      <c r="R11" s="106"/>
      <c r="S11" s="106"/>
      <c r="T11" s="104"/>
      <c r="U11" s="104"/>
      <c r="V11" s="104"/>
      <c r="W11" s="104"/>
    </row>
    <row r="12" spans="1:23" ht="25.5" customHeight="1">
      <c r="A12" s="83"/>
      <c r="B12" s="80"/>
      <c r="C12" s="78"/>
      <c r="D12" s="63"/>
      <c r="E12" s="63"/>
      <c r="F12" s="63"/>
      <c r="G12" s="67"/>
      <c r="H12" s="63"/>
      <c r="I12" s="63"/>
      <c r="J12" s="84"/>
      <c r="K12" s="73"/>
      <c r="L12" s="73"/>
      <c r="M12" s="101"/>
      <c r="N12" s="31"/>
      <c r="O12" s="95"/>
      <c r="P12" s="96"/>
      <c r="Q12" s="107"/>
      <c r="R12" s="107"/>
      <c r="S12" s="107"/>
      <c r="T12" s="105"/>
      <c r="U12" s="105"/>
      <c r="V12" s="105"/>
      <c r="W12" s="105"/>
    </row>
    <row r="13" spans="1:23" ht="36.75" customHeight="1">
      <c r="A13" s="20">
        <v>8</v>
      </c>
      <c r="B13" s="12">
        <v>50008015</v>
      </c>
      <c r="C13" s="3" t="s">
        <v>15</v>
      </c>
      <c r="D13" s="1" t="s">
        <v>46</v>
      </c>
      <c r="E13" s="1" t="s">
        <v>47</v>
      </c>
      <c r="F13" s="1" t="s">
        <v>51</v>
      </c>
      <c r="G13" s="1"/>
      <c r="H13" s="1">
        <v>4061009256</v>
      </c>
      <c r="I13" s="1" t="s">
        <v>131</v>
      </c>
      <c r="J13" s="2">
        <v>322156450186</v>
      </c>
      <c r="K13" s="22">
        <v>22</v>
      </c>
      <c r="L13" s="22" t="s">
        <v>70</v>
      </c>
      <c r="M13" s="21">
        <v>28000</v>
      </c>
      <c r="N13" s="21"/>
      <c r="O13" s="28">
        <f>PRODUCT(M13,0.7)</f>
        <v>19600</v>
      </c>
      <c r="P13" s="36">
        <f t="shared" ref="P13:P22" si="0">PRODUCT(M13,0.3)</f>
        <v>8400</v>
      </c>
      <c r="Q13" s="28"/>
      <c r="R13" s="28"/>
      <c r="S13" s="28"/>
      <c r="T13" s="26"/>
      <c r="U13" s="26"/>
      <c r="V13" s="26"/>
      <c r="W13" s="26"/>
    </row>
    <row r="14" spans="1:23" ht="35.25" customHeight="1">
      <c r="A14" s="20">
        <v>9</v>
      </c>
      <c r="B14" s="12">
        <v>50008015</v>
      </c>
      <c r="C14" s="3" t="s">
        <v>16</v>
      </c>
      <c r="D14" s="1" t="s">
        <v>46</v>
      </c>
      <c r="E14" s="1" t="s">
        <v>47</v>
      </c>
      <c r="F14" s="1" t="s">
        <v>51</v>
      </c>
      <c r="G14" s="1"/>
      <c r="H14" s="1">
        <v>4061009257</v>
      </c>
      <c r="I14" s="1" t="s">
        <v>78</v>
      </c>
      <c r="J14" s="1" t="s">
        <v>78</v>
      </c>
      <c r="K14" s="22">
        <v>22</v>
      </c>
      <c r="L14" s="22" t="s">
        <v>70</v>
      </c>
      <c r="M14" s="21">
        <v>0</v>
      </c>
      <c r="N14" s="21"/>
      <c r="O14" s="28">
        <v>0</v>
      </c>
      <c r="P14" s="36">
        <f t="shared" si="0"/>
        <v>0</v>
      </c>
      <c r="Q14" s="28"/>
      <c r="R14" s="28"/>
      <c r="S14" s="28"/>
      <c r="T14" s="26"/>
      <c r="U14" s="26"/>
      <c r="V14" s="26"/>
      <c r="W14" s="26"/>
    </row>
    <row r="15" spans="1:23" ht="14.25" customHeight="1">
      <c r="A15" s="83">
        <v>10</v>
      </c>
      <c r="B15" s="80">
        <v>30111264</v>
      </c>
      <c r="C15" s="78" t="s">
        <v>17</v>
      </c>
      <c r="D15" s="74" t="s">
        <v>46</v>
      </c>
      <c r="E15" s="78" t="s">
        <v>47</v>
      </c>
      <c r="F15" s="74" t="s">
        <v>62</v>
      </c>
      <c r="G15" s="74"/>
      <c r="H15" s="78" t="s">
        <v>18</v>
      </c>
      <c r="I15" s="78" t="s">
        <v>132</v>
      </c>
      <c r="J15" s="84">
        <v>322056065468</v>
      </c>
      <c r="K15" s="73">
        <v>17</v>
      </c>
      <c r="L15" s="73" t="s">
        <v>70</v>
      </c>
      <c r="M15" s="72">
        <v>65000</v>
      </c>
      <c r="N15" s="72"/>
      <c r="O15" s="97">
        <f>PRODUCT(M15,0.7)</f>
        <v>45500</v>
      </c>
      <c r="P15" s="99">
        <f>PRODUCT(M15,0.3)</f>
        <v>19500</v>
      </c>
      <c r="Q15" s="106"/>
      <c r="R15" s="106"/>
      <c r="S15" s="106"/>
      <c r="T15" s="104"/>
      <c r="U15" s="104"/>
      <c r="V15" s="104"/>
      <c r="W15" s="104"/>
    </row>
    <row r="16" spans="1:23" ht="15" customHeight="1">
      <c r="A16" s="83"/>
      <c r="B16" s="80"/>
      <c r="C16" s="78"/>
      <c r="D16" s="75"/>
      <c r="E16" s="78"/>
      <c r="F16" s="75"/>
      <c r="G16" s="75"/>
      <c r="H16" s="78"/>
      <c r="I16" s="78"/>
      <c r="J16" s="84"/>
      <c r="K16" s="73"/>
      <c r="L16" s="73"/>
      <c r="M16" s="72"/>
      <c r="N16" s="72"/>
      <c r="O16" s="98"/>
      <c r="P16" s="99"/>
      <c r="Q16" s="107"/>
      <c r="R16" s="107"/>
      <c r="S16" s="107"/>
      <c r="T16" s="105"/>
      <c r="U16" s="105"/>
      <c r="V16" s="105"/>
      <c r="W16" s="105"/>
    </row>
    <row r="17" spans="1:23" ht="41.4">
      <c r="A17" s="20">
        <v>11</v>
      </c>
      <c r="B17" s="12">
        <v>30111264</v>
      </c>
      <c r="C17" s="3" t="s">
        <v>92</v>
      </c>
      <c r="D17" s="1" t="s">
        <v>46</v>
      </c>
      <c r="E17" s="1" t="s">
        <v>47</v>
      </c>
      <c r="F17" s="1" t="s">
        <v>64</v>
      </c>
      <c r="G17" s="1"/>
      <c r="H17" s="3" t="s">
        <v>19</v>
      </c>
      <c r="I17" s="1" t="s">
        <v>133</v>
      </c>
      <c r="J17" s="1">
        <v>90945843</v>
      </c>
      <c r="K17" s="29">
        <v>7</v>
      </c>
      <c r="L17" s="22" t="s">
        <v>70</v>
      </c>
      <c r="M17" s="21">
        <v>1000</v>
      </c>
      <c r="N17" s="21"/>
      <c r="O17" s="28">
        <f>PRODUCT(M17,0.7)</f>
        <v>700</v>
      </c>
      <c r="P17" s="36">
        <f>PRODUCT(M17,0.3)</f>
        <v>300</v>
      </c>
      <c r="Q17" s="28"/>
      <c r="R17" s="28"/>
      <c r="S17" s="28"/>
      <c r="T17" s="26"/>
      <c r="U17" s="26"/>
      <c r="V17" s="26"/>
      <c r="W17" s="26"/>
    </row>
    <row r="18" spans="1:23" ht="15" customHeight="1">
      <c r="A18" s="83">
        <v>12</v>
      </c>
      <c r="B18" s="80">
        <v>30111264</v>
      </c>
      <c r="C18" s="78" t="s">
        <v>124</v>
      </c>
      <c r="D18" s="63" t="s">
        <v>46</v>
      </c>
      <c r="E18" s="63" t="s">
        <v>47</v>
      </c>
      <c r="F18" s="66" t="s">
        <v>60</v>
      </c>
      <c r="G18" s="66"/>
      <c r="H18" s="78" t="s">
        <v>20</v>
      </c>
      <c r="I18" s="63" t="s">
        <v>134</v>
      </c>
      <c r="J18" s="63">
        <v>71802965</v>
      </c>
      <c r="K18" s="73">
        <v>3</v>
      </c>
      <c r="L18" s="73" t="s">
        <v>70</v>
      </c>
      <c r="M18" s="72">
        <v>15000</v>
      </c>
      <c r="N18" s="97"/>
      <c r="O18" s="95">
        <f>PRODUCT(M18,0.7)</f>
        <v>10500</v>
      </c>
      <c r="P18" s="96">
        <f>PRODUCT(M18,0.3)</f>
        <v>4500</v>
      </c>
      <c r="Q18" s="106"/>
      <c r="R18" s="106"/>
      <c r="S18" s="106"/>
      <c r="T18" s="104"/>
      <c r="U18" s="104"/>
      <c r="V18" s="104"/>
      <c r="W18" s="104"/>
    </row>
    <row r="19" spans="1:23" ht="15" customHeight="1">
      <c r="A19" s="83"/>
      <c r="B19" s="80"/>
      <c r="C19" s="78"/>
      <c r="D19" s="63"/>
      <c r="E19" s="63"/>
      <c r="F19" s="67"/>
      <c r="G19" s="67"/>
      <c r="H19" s="78"/>
      <c r="I19" s="63"/>
      <c r="J19" s="63"/>
      <c r="K19" s="73"/>
      <c r="L19" s="73"/>
      <c r="M19" s="72"/>
      <c r="N19" s="98"/>
      <c r="O19" s="95"/>
      <c r="P19" s="96"/>
      <c r="Q19" s="107"/>
      <c r="R19" s="107"/>
      <c r="S19" s="107"/>
      <c r="T19" s="105"/>
      <c r="U19" s="105"/>
      <c r="V19" s="105"/>
      <c r="W19" s="105"/>
    </row>
    <row r="20" spans="1:23" ht="14.25" customHeight="1">
      <c r="A20" s="83">
        <v>13</v>
      </c>
      <c r="B20" s="80">
        <v>30111264</v>
      </c>
      <c r="C20" s="78" t="s">
        <v>21</v>
      </c>
      <c r="D20" s="74" t="s">
        <v>46</v>
      </c>
      <c r="E20" s="78" t="s">
        <v>47</v>
      </c>
      <c r="F20" s="74" t="s">
        <v>58</v>
      </c>
      <c r="G20" s="74"/>
      <c r="H20" s="78" t="s">
        <v>22</v>
      </c>
      <c r="I20" s="78" t="s">
        <v>135</v>
      </c>
      <c r="J20" s="78">
        <v>91441513</v>
      </c>
      <c r="K20" s="73">
        <v>8</v>
      </c>
      <c r="L20" s="73" t="s">
        <v>70</v>
      </c>
      <c r="M20" s="72">
        <v>3600</v>
      </c>
      <c r="N20" s="97"/>
      <c r="O20" s="95">
        <f>PRODUCT(M20,0.7)</f>
        <v>2520</v>
      </c>
      <c r="P20" s="96">
        <f>PRODUCT(M20,0.3)</f>
        <v>1080</v>
      </c>
      <c r="Q20" s="106"/>
      <c r="R20" s="106"/>
      <c r="S20" s="106"/>
      <c r="T20" s="104"/>
      <c r="U20" s="104"/>
      <c r="V20" s="104"/>
      <c r="W20" s="104"/>
    </row>
    <row r="21" spans="1:23" ht="15" customHeight="1">
      <c r="A21" s="83"/>
      <c r="B21" s="80"/>
      <c r="C21" s="78"/>
      <c r="D21" s="75"/>
      <c r="E21" s="78"/>
      <c r="F21" s="75"/>
      <c r="G21" s="75"/>
      <c r="H21" s="78"/>
      <c r="I21" s="78"/>
      <c r="J21" s="78"/>
      <c r="K21" s="73"/>
      <c r="L21" s="73"/>
      <c r="M21" s="72"/>
      <c r="N21" s="98"/>
      <c r="O21" s="95"/>
      <c r="P21" s="96"/>
      <c r="Q21" s="107"/>
      <c r="R21" s="107"/>
      <c r="S21" s="107"/>
      <c r="T21" s="105"/>
      <c r="U21" s="105"/>
      <c r="V21" s="105"/>
      <c r="W21" s="105"/>
    </row>
    <row r="22" spans="1:23" ht="14.25" customHeight="1">
      <c r="A22" s="79">
        <v>14</v>
      </c>
      <c r="B22" s="80">
        <v>30111264</v>
      </c>
      <c r="C22" s="78" t="s">
        <v>23</v>
      </c>
      <c r="D22" s="63" t="s">
        <v>46</v>
      </c>
      <c r="E22" s="63" t="s">
        <v>47</v>
      </c>
      <c r="F22" s="66" t="s">
        <v>61</v>
      </c>
      <c r="G22" s="76"/>
      <c r="H22" s="81" t="s">
        <v>75</v>
      </c>
      <c r="I22" s="63" t="s">
        <v>136</v>
      </c>
      <c r="J22" s="82">
        <v>93925380</v>
      </c>
      <c r="K22" s="73">
        <v>7</v>
      </c>
      <c r="L22" s="73" t="s">
        <v>70</v>
      </c>
      <c r="M22" s="72">
        <v>1500</v>
      </c>
      <c r="N22" s="97"/>
      <c r="O22" s="95">
        <f>PRODUCT(M22,0.7)</f>
        <v>1050</v>
      </c>
      <c r="P22" s="96">
        <f t="shared" si="0"/>
        <v>450</v>
      </c>
      <c r="Q22" s="106"/>
      <c r="R22" s="106"/>
      <c r="S22" s="106"/>
      <c r="T22" s="104"/>
      <c r="U22" s="104"/>
      <c r="V22" s="104"/>
      <c r="W22" s="104"/>
    </row>
    <row r="23" spans="1:23" ht="15" customHeight="1">
      <c r="A23" s="79"/>
      <c r="B23" s="80"/>
      <c r="C23" s="78"/>
      <c r="D23" s="63"/>
      <c r="E23" s="63"/>
      <c r="F23" s="67"/>
      <c r="G23" s="77"/>
      <c r="H23" s="81"/>
      <c r="I23" s="63"/>
      <c r="J23" s="82"/>
      <c r="K23" s="73"/>
      <c r="L23" s="73"/>
      <c r="M23" s="72"/>
      <c r="N23" s="98"/>
      <c r="O23" s="95"/>
      <c r="P23" s="96"/>
      <c r="Q23" s="107"/>
      <c r="R23" s="107"/>
      <c r="S23" s="107"/>
      <c r="T23" s="105"/>
      <c r="U23" s="105"/>
      <c r="V23" s="105"/>
      <c r="W23" s="105"/>
    </row>
    <row r="24" spans="1:23" ht="39" customHeight="1">
      <c r="A24" s="19">
        <v>15</v>
      </c>
      <c r="B24" s="12">
        <v>30105811</v>
      </c>
      <c r="C24" s="3" t="s">
        <v>66</v>
      </c>
      <c r="D24" s="1" t="s">
        <v>46</v>
      </c>
      <c r="E24" s="1" t="s">
        <v>47</v>
      </c>
      <c r="F24" s="1" t="s">
        <v>53</v>
      </c>
      <c r="G24" s="1"/>
      <c r="H24" s="3" t="s">
        <v>24</v>
      </c>
      <c r="I24" s="1" t="s">
        <v>137</v>
      </c>
      <c r="J24" s="1">
        <v>71938978</v>
      </c>
      <c r="K24" s="22">
        <v>12</v>
      </c>
      <c r="L24" s="22" t="s">
        <v>70</v>
      </c>
      <c r="M24" s="21">
        <v>24000</v>
      </c>
      <c r="N24" s="21"/>
      <c r="O24" s="28">
        <f>PRODUCT(M24,0.7)</f>
        <v>16800</v>
      </c>
      <c r="P24" s="36">
        <f>PRODUCT(M24,0.3)</f>
        <v>7200</v>
      </c>
      <c r="Q24" s="28"/>
      <c r="R24" s="28"/>
      <c r="S24" s="28"/>
      <c r="T24" s="44"/>
      <c r="U24" s="44"/>
      <c r="V24" s="28"/>
      <c r="W24" s="28"/>
    </row>
    <row r="25" spans="1:23" ht="15" customHeight="1">
      <c r="A25" s="79">
        <v>16</v>
      </c>
      <c r="B25" s="80">
        <v>30105782</v>
      </c>
      <c r="C25" s="78" t="s">
        <v>67</v>
      </c>
      <c r="D25" s="63" t="s">
        <v>46</v>
      </c>
      <c r="E25" s="63" t="s">
        <v>47</v>
      </c>
      <c r="F25" s="66" t="s">
        <v>52</v>
      </c>
      <c r="G25" s="66"/>
      <c r="H25" s="78" t="s">
        <v>25</v>
      </c>
      <c r="I25" s="63" t="s">
        <v>138</v>
      </c>
      <c r="J25" s="63">
        <v>98784354</v>
      </c>
      <c r="K25" s="73">
        <v>8</v>
      </c>
      <c r="L25" s="73" t="s">
        <v>70</v>
      </c>
      <c r="M25" s="100">
        <v>25000</v>
      </c>
      <c r="N25" s="30"/>
      <c r="O25" s="95">
        <f>PRODUCT(M25,0.7)</f>
        <v>17500</v>
      </c>
      <c r="P25" s="96">
        <f>PRODUCT(M25,0.3)</f>
        <v>7500</v>
      </c>
      <c r="Q25" s="106"/>
      <c r="R25" s="106"/>
      <c r="S25" s="106"/>
      <c r="T25" s="108"/>
      <c r="U25" s="108"/>
      <c r="V25" s="95"/>
      <c r="W25" s="95"/>
    </row>
    <row r="26" spans="1:23">
      <c r="A26" s="79"/>
      <c r="B26" s="80"/>
      <c r="C26" s="78"/>
      <c r="D26" s="63"/>
      <c r="E26" s="63"/>
      <c r="F26" s="67"/>
      <c r="G26" s="67"/>
      <c r="H26" s="78"/>
      <c r="I26" s="63"/>
      <c r="J26" s="63"/>
      <c r="K26" s="73"/>
      <c r="L26" s="73"/>
      <c r="M26" s="101"/>
      <c r="N26" s="31"/>
      <c r="O26" s="95"/>
      <c r="P26" s="96"/>
      <c r="Q26" s="107"/>
      <c r="R26" s="107"/>
      <c r="S26" s="107"/>
      <c r="T26" s="109"/>
      <c r="U26" s="109"/>
      <c r="V26" s="95"/>
      <c r="W26" s="95"/>
    </row>
    <row r="27" spans="1:23" ht="36.75" customHeight="1">
      <c r="A27" s="19">
        <v>17</v>
      </c>
      <c r="B27" s="13">
        <v>30111264</v>
      </c>
      <c r="C27" s="3" t="s">
        <v>26</v>
      </c>
      <c r="D27" s="3" t="s">
        <v>46</v>
      </c>
      <c r="E27" s="3" t="s">
        <v>47</v>
      </c>
      <c r="F27" s="3" t="s">
        <v>51</v>
      </c>
      <c r="G27" s="3"/>
      <c r="H27" s="3" t="s">
        <v>76</v>
      </c>
      <c r="I27" s="3" t="s">
        <v>139</v>
      </c>
      <c r="J27" s="3">
        <v>96944710</v>
      </c>
      <c r="K27" s="29">
        <v>11</v>
      </c>
      <c r="L27" s="29" t="s">
        <v>70</v>
      </c>
      <c r="M27" s="21">
        <v>13000</v>
      </c>
      <c r="N27" s="21"/>
      <c r="O27" s="28">
        <f>PRODUCT(M27,0.7)</f>
        <v>9100</v>
      </c>
      <c r="P27" s="36">
        <f>PRODUCT(M27,0.3)</f>
        <v>3900</v>
      </c>
      <c r="Q27" s="28"/>
      <c r="R27" s="28"/>
      <c r="S27" s="28"/>
      <c r="T27" s="44"/>
      <c r="U27" s="44"/>
      <c r="V27" s="44"/>
      <c r="W27" s="44"/>
    </row>
    <row r="28" spans="1:23" ht="33" customHeight="1">
      <c r="A28" s="19">
        <v>18</v>
      </c>
      <c r="B28" s="13">
        <v>30111264</v>
      </c>
      <c r="C28" s="3" t="s">
        <v>27</v>
      </c>
      <c r="D28" s="1" t="s">
        <v>46</v>
      </c>
      <c r="E28" s="1" t="s">
        <v>47</v>
      </c>
      <c r="F28" s="1" t="s">
        <v>57</v>
      </c>
      <c r="G28" s="1"/>
      <c r="H28" s="1" t="s">
        <v>28</v>
      </c>
      <c r="I28" s="1" t="s">
        <v>140</v>
      </c>
      <c r="J28" s="1">
        <v>93796584</v>
      </c>
      <c r="K28" s="29">
        <v>12</v>
      </c>
      <c r="L28" s="29" t="s">
        <v>70</v>
      </c>
      <c r="M28" s="21">
        <v>50000</v>
      </c>
      <c r="N28" s="21"/>
      <c r="O28" s="28">
        <f>PRODUCT(M28,0.7)</f>
        <v>35000</v>
      </c>
      <c r="P28" s="36">
        <f>PRODUCT(M28,0.3)</f>
        <v>15000</v>
      </c>
      <c r="Q28" s="28"/>
      <c r="R28" s="28"/>
      <c r="S28" s="28"/>
      <c r="T28" s="44"/>
      <c r="U28" s="44"/>
      <c r="V28" s="44"/>
      <c r="W28" s="44"/>
    </row>
    <row r="29" spans="1:23" ht="15" customHeight="1">
      <c r="A29" s="79">
        <v>19</v>
      </c>
      <c r="B29" s="80">
        <v>30111264</v>
      </c>
      <c r="C29" s="78" t="s">
        <v>93</v>
      </c>
      <c r="D29" s="63" t="s">
        <v>46</v>
      </c>
      <c r="E29" s="66" t="s">
        <v>47</v>
      </c>
      <c r="F29" s="66" t="s">
        <v>54</v>
      </c>
      <c r="G29" s="66"/>
      <c r="H29" s="63" t="s">
        <v>29</v>
      </c>
      <c r="I29" s="63" t="s">
        <v>141</v>
      </c>
      <c r="J29" s="63">
        <v>91090125</v>
      </c>
      <c r="K29" s="73">
        <v>5</v>
      </c>
      <c r="L29" s="73" t="s">
        <v>70</v>
      </c>
      <c r="M29" s="72">
        <v>1200</v>
      </c>
      <c r="N29" s="97"/>
      <c r="O29" s="95">
        <f t="shared" ref="O29:O34" si="1">PRODUCT(M29,0.7)</f>
        <v>840</v>
      </c>
      <c r="P29" s="96">
        <f t="shared" ref="P29:P34" si="2">PRODUCT(M29,0.3)</f>
        <v>360</v>
      </c>
      <c r="Q29" s="106"/>
      <c r="R29" s="106"/>
      <c r="S29" s="106"/>
      <c r="T29" s="108"/>
      <c r="U29" s="108"/>
      <c r="V29" s="108"/>
      <c r="W29" s="108"/>
    </row>
    <row r="30" spans="1:23" ht="28.5" customHeight="1">
      <c r="A30" s="79"/>
      <c r="B30" s="80"/>
      <c r="C30" s="78"/>
      <c r="D30" s="63"/>
      <c r="E30" s="67"/>
      <c r="F30" s="67"/>
      <c r="G30" s="67"/>
      <c r="H30" s="63"/>
      <c r="I30" s="63"/>
      <c r="J30" s="63"/>
      <c r="K30" s="73"/>
      <c r="L30" s="73"/>
      <c r="M30" s="72"/>
      <c r="N30" s="98"/>
      <c r="O30" s="95"/>
      <c r="P30" s="96"/>
      <c r="Q30" s="107"/>
      <c r="R30" s="107"/>
      <c r="S30" s="107"/>
      <c r="T30" s="109"/>
      <c r="U30" s="109"/>
      <c r="V30" s="109"/>
      <c r="W30" s="109"/>
    </row>
    <row r="31" spans="1:23" ht="30" customHeight="1">
      <c r="A31" s="19">
        <v>20</v>
      </c>
      <c r="B31" s="13">
        <v>30111264</v>
      </c>
      <c r="C31" s="3" t="s">
        <v>30</v>
      </c>
      <c r="D31" s="1" t="s">
        <v>46</v>
      </c>
      <c r="E31" s="1" t="s">
        <v>47</v>
      </c>
      <c r="F31" s="1" t="s">
        <v>59</v>
      </c>
      <c r="G31" s="1"/>
      <c r="H31" s="1" t="s">
        <v>31</v>
      </c>
      <c r="I31" s="1" t="s">
        <v>142</v>
      </c>
      <c r="J31" s="3">
        <v>97612785</v>
      </c>
      <c r="K31" s="29">
        <v>28</v>
      </c>
      <c r="L31" s="29" t="s">
        <v>70</v>
      </c>
      <c r="M31" s="21">
        <v>1000</v>
      </c>
      <c r="N31" s="21"/>
      <c r="O31" s="28">
        <f>PRODUCT(M31,0.7)</f>
        <v>700</v>
      </c>
      <c r="P31" s="36">
        <f>PRODUCT(M31,0.3)</f>
        <v>300</v>
      </c>
      <c r="Q31" s="28"/>
      <c r="R31" s="28"/>
      <c r="S31" s="28"/>
      <c r="T31" s="44"/>
      <c r="U31" s="44"/>
      <c r="V31" s="44"/>
      <c r="W31" s="44"/>
    </row>
    <row r="32" spans="1:23" ht="33.75" customHeight="1">
      <c r="A32" s="19">
        <v>21</v>
      </c>
      <c r="B32" s="13">
        <v>30111264</v>
      </c>
      <c r="C32" s="3" t="s">
        <v>32</v>
      </c>
      <c r="D32" s="1" t="s">
        <v>46</v>
      </c>
      <c r="E32" s="1" t="s">
        <v>47</v>
      </c>
      <c r="F32" s="1" t="s">
        <v>63</v>
      </c>
      <c r="G32" s="1">
        <v>21</v>
      </c>
      <c r="H32" s="1" t="s">
        <v>33</v>
      </c>
      <c r="I32" s="1" t="s">
        <v>144</v>
      </c>
      <c r="J32" s="3">
        <v>75118183</v>
      </c>
      <c r="K32" s="29">
        <v>20</v>
      </c>
      <c r="L32" s="29" t="s">
        <v>70</v>
      </c>
      <c r="M32" s="21">
        <v>33000</v>
      </c>
      <c r="N32" s="21"/>
      <c r="O32" s="28">
        <f>PRODUCT(M32,0.7)</f>
        <v>23100</v>
      </c>
      <c r="P32" s="36">
        <f>PRODUCT(M32,0.3)</f>
        <v>9900</v>
      </c>
      <c r="Q32" s="28"/>
      <c r="R32" s="28"/>
      <c r="S32" s="28"/>
      <c r="T32" s="44"/>
      <c r="U32" s="44"/>
      <c r="V32" s="44"/>
      <c r="W32" s="44"/>
    </row>
    <row r="33" spans="1:23" ht="39.75" customHeight="1">
      <c r="A33" s="19">
        <v>22</v>
      </c>
      <c r="B33" s="13">
        <v>30111265</v>
      </c>
      <c r="C33" s="4" t="s">
        <v>40</v>
      </c>
      <c r="D33" s="1" t="s">
        <v>46</v>
      </c>
      <c r="E33" s="1" t="s">
        <v>47</v>
      </c>
      <c r="F33" s="1" t="s">
        <v>65</v>
      </c>
      <c r="G33" s="1"/>
      <c r="H33" s="1" t="s">
        <v>80</v>
      </c>
      <c r="I33" s="13" t="s">
        <v>81</v>
      </c>
      <c r="J33" s="1">
        <v>7348330</v>
      </c>
      <c r="K33" s="29">
        <v>120</v>
      </c>
      <c r="L33" s="29" t="s">
        <v>82</v>
      </c>
      <c r="M33" s="21">
        <v>193500</v>
      </c>
      <c r="N33" s="21"/>
      <c r="O33" s="28"/>
      <c r="P33" s="36"/>
      <c r="Q33" s="28"/>
      <c r="R33" s="28"/>
      <c r="S33" s="28"/>
      <c r="T33" s="44">
        <f>PRODUCT(M33,0.7)</f>
        <v>135450</v>
      </c>
      <c r="U33" s="44">
        <f>PRODUCT(M33,0.3)</f>
        <v>58050</v>
      </c>
      <c r="V33" s="44"/>
      <c r="W33" s="44"/>
    </row>
    <row r="34" spans="1:23" ht="31.5" customHeight="1">
      <c r="A34" s="19">
        <v>23</v>
      </c>
      <c r="B34" s="13">
        <v>30105782</v>
      </c>
      <c r="C34" s="11" t="s">
        <v>83</v>
      </c>
      <c r="D34" s="1" t="s">
        <v>46</v>
      </c>
      <c r="E34" s="1" t="s">
        <v>47</v>
      </c>
      <c r="F34" s="1" t="s">
        <v>84</v>
      </c>
      <c r="G34" s="1"/>
      <c r="H34" s="1" t="s">
        <v>71</v>
      </c>
      <c r="I34" s="1" t="s">
        <v>145</v>
      </c>
      <c r="J34" s="1">
        <v>96944881</v>
      </c>
      <c r="K34" s="29">
        <v>13</v>
      </c>
      <c r="L34" s="29" t="s">
        <v>70</v>
      </c>
      <c r="M34" s="21">
        <v>2500</v>
      </c>
      <c r="N34" s="21"/>
      <c r="O34" s="28">
        <f t="shared" si="1"/>
        <v>1750</v>
      </c>
      <c r="P34" s="36">
        <f t="shared" si="2"/>
        <v>750</v>
      </c>
      <c r="Q34" s="28"/>
      <c r="R34" s="28"/>
      <c r="S34" s="28"/>
      <c r="T34" s="44"/>
      <c r="U34" s="44"/>
      <c r="V34" s="44"/>
      <c r="W34" s="44"/>
    </row>
    <row r="35" spans="1:23" ht="36.75" customHeight="1">
      <c r="A35" s="19">
        <v>24</v>
      </c>
      <c r="B35" s="13">
        <v>30111264</v>
      </c>
      <c r="C35" s="4" t="s">
        <v>68</v>
      </c>
      <c r="D35" s="1" t="s">
        <v>46</v>
      </c>
      <c r="E35" s="1" t="s">
        <v>47</v>
      </c>
      <c r="F35" s="1" t="s">
        <v>69</v>
      </c>
      <c r="G35" s="1"/>
      <c r="H35" s="3" t="s">
        <v>73</v>
      </c>
      <c r="I35" s="1" t="s">
        <v>146</v>
      </c>
      <c r="J35" s="2">
        <v>322056257431</v>
      </c>
      <c r="K35" s="29">
        <v>17</v>
      </c>
      <c r="L35" s="29" t="s">
        <v>72</v>
      </c>
      <c r="M35" s="21">
        <v>5000</v>
      </c>
      <c r="N35" s="21"/>
      <c r="O35" s="28"/>
      <c r="P35" s="36"/>
      <c r="Q35" s="28"/>
      <c r="R35" s="28"/>
      <c r="S35" s="28"/>
      <c r="T35" s="44"/>
      <c r="U35" s="44"/>
      <c r="V35" s="44">
        <f>PRODUCT(M35,0.7)</f>
        <v>3500</v>
      </c>
      <c r="W35" s="44">
        <f>PRODUCT(M35,0.3)</f>
        <v>1500</v>
      </c>
    </row>
    <row r="36" spans="1:23" ht="33" customHeight="1">
      <c r="A36" s="26">
        <v>25</v>
      </c>
      <c r="B36" s="14">
        <v>30009600</v>
      </c>
      <c r="C36" s="3" t="s">
        <v>85</v>
      </c>
      <c r="D36" s="1" t="s">
        <v>46</v>
      </c>
      <c r="E36" s="1" t="s">
        <v>47</v>
      </c>
      <c r="F36" s="1" t="s">
        <v>86</v>
      </c>
      <c r="G36" s="1"/>
      <c r="H36" s="12" t="s">
        <v>89</v>
      </c>
      <c r="I36" s="15" t="s">
        <v>87</v>
      </c>
      <c r="J36" s="12">
        <v>98136546</v>
      </c>
      <c r="K36" s="29">
        <v>11</v>
      </c>
      <c r="L36" s="29" t="s">
        <v>72</v>
      </c>
      <c r="M36" s="21">
        <v>1200</v>
      </c>
      <c r="N36" s="21"/>
      <c r="O36" s="28"/>
      <c r="P36" s="36"/>
      <c r="Q36" s="28"/>
      <c r="R36" s="28"/>
      <c r="S36" s="28"/>
      <c r="T36" s="44"/>
      <c r="U36" s="44"/>
      <c r="V36" s="44">
        <f>PRODUCT(M36,0.7)</f>
        <v>840</v>
      </c>
      <c r="W36" s="44">
        <f>PRODUCT(M36,0.3)</f>
        <v>360</v>
      </c>
    </row>
    <row r="37" spans="1:23" ht="34.200000000000003" customHeight="1">
      <c r="A37" s="26">
        <v>26</v>
      </c>
      <c r="B37" s="14">
        <v>30009600</v>
      </c>
      <c r="C37" s="18" t="s">
        <v>77</v>
      </c>
      <c r="D37" s="1" t="s">
        <v>46</v>
      </c>
      <c r="E37" s="1" t="s">
        <v>47</v>
      </c>
      <c r="F37" s="1" t="s">
        <v>91</v>
      </c>
      <c r="G37" s="16"/>
      <c r="H37" s="14" t="s">
        <v>88</v>
      </c>
      <c r="I37" s="17" t="s">
        <v>90</v>
      </c>
      <c r="J37" s="12">
        <v>26122993</v>
      </c>
      <c r="K37" s="29">
        <v>16</v>
      </c>
      <c r="L37" s="29" t="s">
        <v>79</v>
      </c>
      <c r="M37" s="21">
        <v>1500</v>
      </c>
      <c r="N37" s="21">
        <f>M37</f>
        <v>1500</v>
      </c>
      <c r="O37" s="28"/>
      <c r="P37" s="36"/>
      <c r="Q37" s="28"/>
      <c r="R37" s="28"/>
      <c r="S37" s="28"/>
      <c r="T37" s="26"/>
      <c r="U37" s="26"/>
      <c r="V37" s="26"/>
      <c r="W37" s="26"/>
    </row>
    <row r="38" spans="1:23" ht="34.200000000000003" customHeight="1">
      <c r="A38" s="20">
        <v>27</v>
      </c>
      <c r="B38" s="52">
        <v>30009600</v>
      </c>
      <c r="C38" s="13" t="s">
        <v>111</v>
      </c>
      <c r="D38" s="13" t="s">
        <v>114</v>
      </c>
      <c r="E38" s="13" t="s">
        <v>47</v>
      </c>
      <c r="F38" s="13" t="s">
        <v>111</v>
      </c>
      <c r="G38" s="45"/>
      <c r="H38" s="49" t="s">
        <v>119</v>
      </c>
      <c r="I38" s="50" t="s">
        <v>106</v>
      </c>
      <c r="J38" s="12" t="s">
        <v>157</v>
      </c>
      <c r="K38" s="29">
        <v>16</v>
      </c>
      <c r="L38" s="29" t="s">
        <v>79</v>
      </c>
      <c r="M38" s="21">
        <v>1500</v>
      </c>
      <c r="N38" s="21">
        <f>+M38</f>
        <v>1500</v>
      </c>
      <c r="O38" s="28"/>
      <c r="P38" s="36"/>
      <c r="Q38" s="28"/>
      <c r="R38" s="28"/>
      <c r="S38" s="28"/>
      <c r="T38" s="26"/>
      <c r="U38" s="26"/>
      <c r="V38" s="26"/>
      <c r="W38" s="26"/>
    </row>
    <row r="39" spans="1:23" ht="34.200000000000003" customHeight="1">
      <c r="A39" s="26">
        <v>28</v>
      </c>
      <c r="B39" s="52">
        <v>30009600</v>
      </c>
      <c r="C39" s="12" t="s">
        <v>112</v>
      </c>
      <c r="D39" s="13" t="s">
        <v>115</v>
      </c>
      <c r="E39" s="13" t="s">
        <v>47</v>
      </c>
      <c r="F39" s="12" t="s">
        <v>149</v>
      </c>
      <c r="G39" s="45"/>
      <c r="H39" s="49" t="s">
        <v>120</v>
      </c>
      <c r="I39" s="50" t="s">
        <v>107</v>
      </c>
      <c r="J39" s="12" t="s">
        <v>153</v>
      </c>
      <c r="K39" s="29">
        <v>32</v>
      </c>
      <c r="L39" s="29" t="s">
        <v>79</v>
      </c>
      <c r="M39" s="21">
        <v>1000</v>
      </c>
      <c r="N39" s="21">
        <f>M39</f>
        <v>1000</v>
      </c>
      <c r="O39" s="28"/>
      <c r="P39" s="36"/>
      <c r="Q39" s="28"/>
      <c r="R39" s="28"/>
      <c r="S39" s="28"/>
      <c r="T39" s="26"/>
      <c r="U39" s="26"/>
      <c r="V39" s="26"/>
      <c r="W39" s="26"/>
    </row>
    <row r="40" spans="1:23" ht="34.200000000000003" customHeight="1">
      <c r="A40" s="26">
        <v>29</v>
      </c>
      <c r="B40" s="52">
        <v>30009600</v>
      </c>
      <c r="C40" s="12" t="s">
        <v>113</v>
      </c>
      <c r="D40" s="13" t="s">
        <v>116</v>
      </c>
      <c r="E40" s="13" t="s">
        <v>47</v>
      </c>
      <c r="F40" s="12" t="s">
        <v>150</v>
      </c>
      <c r="G40" s="45"/>
      <c r="H40" s="49" t="s">
        <v>121</v>
      </c>
      <c r="I40" s="50" t="s">
        <v>108</v>
      </c>
      <c r="J40" s="12" t="s">
        <v>156</v>
      </c>
      <c r="K40" s="29">
        <v>14</v>
      </c>
      <c r="L40" s="29" t="s">
        <v>79</v>
      </c>
      <c r="M40" s="21">
        <v>1000</v>
      </c>
      <c r="N40" s="21">
        <f>M40</f>
        <v>1000</v>
      </c>
      <c r="O40" s="28"/>
      <c r="P40" s="36"/>
      <c r="Q40" s="28"/>
      <c r="R40" s="28"/>
      <c r="S40" s="28"/>
      <c r="T40" s="26"/>
      <c r="U40" s="26"/>
      <c r="V40" s="26"/>
      <c r="W40" s="26"/>
    </row>
    <row r="41" spans="1:23" ht="34.200000000000003" customHeight="1">
      <c r="A41" s="19">
        <v>30</v>
      </c>
      <c r="B41" s="14">
        <v>33111264</v>
      </c>
      <c r="C41" s="12" t="s">
        <v>147</v>
      </c>
      <c r="D41" s="13" t="s">
        <v>117</v>
      </c>
      <c r="E41" s="13" t="s">
        <v>47</v>
      </c>
      <c r="F41" s="12" t="s">
        <v>151</v>
      </c>
      <c r="G41" s="45"/>
      <c r="H41" s="49" t="s">
        <v>122</v>
      </c>
      <c r="I41" s="50" t="s">
        <v>109</v>
      </c>
      <c r="J41" s="12" t="s">
        <v>154</v>
      </c>
      <c r="K41" s="29">
        <v>13</v>
      </c>
      <c r="L41" s="29" t="s">
        <v>79</v>
      </c>
      <c r="M41" s="21">
        <v>1500</v>
      </c>
      <c r="N41" s="21">
        <f>M41</f>
        <v>1500</v>
      </c>
      <c r="O41" s="28"/>
      <c r="P41" s="36"/>
      <c r="Q41" s="28"/>
      <c r="R41" s="28"/>
      <c r="S41" s="28"/>
      <c r="T41" s="26"/>
      <c r="U41" s="26"/>
      <c r="V41" s="26"/>
      <c r="W41" s="26"/>
    </row>
    <row r="42" spans="1:23" ht="34.200000000000003" customHeight="1">
      <c r="A42" s="26">
        <v>31</v>
      </c>
      <c r="B42" s="14">
        <v>33111264</v>
      </c>
      <c r="C42" s="12" t="s">
        <v>148</v>
      </c>
      <c r="D42" s="13" t="s">
        <v>118</v>
      </c>
      <c r="E42" s="13" t="s">
        <v>47</v>
      </c>
      <c r="F42" s="12" t="s">
        <v>152</v>
      </c>
      <c r="G42" s="45"/>
      <c r="H42" s="49" t="s">
        <v>123</v>
      </c>
      <c r="I42" s="50" t="s">
        <v>110</v>
      </c>
      <c r="J42" s="12" t="s">
        <v>155</v>
      </c>
      <c r="K42" s="29">
        <v>13</v>
      </c>
      <c r="L42" s="29" t="s">
        <v>79</v>
      </c>
      <c r="M42" s="21">
        <v>1500</v>
      </c>
      <c r="N42" s="21">
        <f>M42</f>
        <v>1500</v>
      </c>
      <c r="O42" s="28"/>
      <c r="P42" s="36"/>
      <c r="Q42" s="28"/>
      <c r="R42" s="28"/>
      <c r="S42" s="28"/>
      <c r="T42" s="26"/>
      <c r="U42" s="26"/>
      <c r="V42" s="26"/>
      <c r="W42" s="26"/>
    </row>
    <row r="43" spans="1:23" ht="44.4" customHeight="1">
      <c r="L43" s="10" t="s">
        <v>104</v>
      </c>
      <c r="M43" s="44">
        <f>SUM(M3:M42)</f>
        <v>3334000</v>
      </c>
      <c r="N43" s="44">
        <f>SUM(N3:N42)</f>
        <v>8000</v>
      </c>
      <c r="O43" s="44">
        <f>SUM(O3:O42)</f>
        <v>207060</v>
      </c>
      <c r="P43" s="44">
        <f>SUM(P3:P42)</f>
        <v>88740</v>
      </c>
      <c r="Q43" s="44">
        <f>SUM(Q3:Q42)</f>
        <v>481185.00000000006</v>
      </c>
      <c r="R43" s="44">
        <f>SUM(R3:R42)</f>
        <v>311355</v>
      </c>
      <c r="S43" s="44">
        <f>SUM(S3:S42)</f>
        <v>2037960</v>
      </c>
      <c r="T43" s="44">
        <f>SUM(T3:T42)</f>
        <v>135450</v>
      </c>
      <c r="U43" s="44">
        <f>SUM(U3:U42)</f>
        <v>58050</v>
      </c>
      <c r="V43" s="44">
        <f>SUM(V3:V42)</f>
        <v>4340</v>
      </c>
      <c r="W43" s="44">
        <f>SUM(W3:W42)</f>
        <v>1860</v>
      </c>
    </row>
    <row r="44" spans="1:23">
      <c r="Q44" s="51"/>
    </row>
  </sheetData>
  <mergeCells count="200">
    <mergeCell ref="W25:W26"/>
    <mergeCell ref="Q29:Q30"/>
    <mergeCell ref="R29:R30"/>
    <mergeCell ref="S29:S30"/>
    <mergeCell ref="T29:T30"/>
    <mergeCell ref="U29:U30"/>
    <mergeCell ref="V29:V30"/>
    <mergeCell ref="W29:W30"/>
    <mergeCell ref="Q11:Q12"/>
    <mergeCell ref="R11:R12"/>
    <mergeCell ref="S11:S12"/>
    <mergeCell ref="T11:T12"/>
    <mergeCell ref="U11:U12"/>
    <mergeCell ref="V11:V12"/>
    <mergeCell ref="W11:W12"/>
    <mergeCell ref="Q22:Q23"/>
    <mergeCell ref="R22:R23"/>
    <mergeCell ref="S22:S23"/>
    <mergeCell ref="Q25:Q26"/>
    <mergeCell ref="R25:R26"/>
    <mergeCell ref="S25:S26"/>
    <mergeCell ref="T25:T26"/>
    <mergeCell ref="U25:U26"/>
    <mergeCell ref="V25:V26"/>
    <mergeCell ref="R20:R21"/>
    <mergeCell ref="S20:S21"/>
    <mergeCell ref="T20:T21"/>
    <mergeCell ref="U20:U21"/>
    <mergeCell ref="V20:V21"/>
    <mergeCell ref="W20:W21"/>
    <mergeCell ref="W22:W23"/>
    <mergeCell ref="U22:U23"/>
    <mergeCell ref="V22:V23"/>
    <mergeCell ref="T22:T23"/>
    <mergeCell ref="N29:N30"/>
    <mergeCell ref="T5:T6"/>
    <mergeCell ref="U5:U6"/>
    <mergeCell ref="V5:V6"/>
    <mergeCell ref="W5:W6"/>
    <mergeCell ref="W7:W8"/>
    <mergeCell ref="V7:V8"/>
    <mergeCell ref="U7:U8"/>
    <mergeCell ref="T7:T8"/>
    <mergeCell ref="Q15:Q16"/>
    <mergeCell ref="R15:R16"/>
    <mergeCell ref="S15:S16"/>
    <mergeCell ref="T15:T16"/>
    <mergeCell ref="U15:U16"/>
    <mergeCell ref="V15:V16"/>
    <mergeCell ref="W15:W16"/>
    <mergeCell ref="Q18:Q19"/>
    <mergeCell ref="R18:R19"/>
    <mergeCell ref="S18:S19"/>
    <mergeCell ref="T18:T19"/>
    <mergeCell ref="U18:U19"/>
    <mergeCell ref="V18:V19"/>
    <mergeCell ref="W18:W19"/>
    <mergeCell ref="Q20:Q21"/>
    <mergeCell ref="I11:I12"/>
    <mergeCell ref="I15:I16"/>
    <mergeCell ref="I18:I19"/>
    <mergeCell ref="O11:O12"/>
    <mergeCell ref="P11:P12"/>
    <mergeCell ref="O25:O26"/>
    <mergeCell ref="P25:P26"/>
    <mergeCell ref="L18:L19"/>
    <mergeCell ref="K11:K12"/>
    <mergeCell ref="L11:L12"/>
    <mergeCell ref="J11:J12"/>
    <mergeCell ref="M11:M12"/>
    <mergeCell ref="M25:M26"/>
    <mergeCell ref="N15:N16"/>
    <mergeCell ref="N18:N19"/>
    <mergeCell ref="N20:N21"/>
    <mergeCell ref="N22:N23"/>
    <mergeCell ref="O29:O30"/>
    <mergeCell ref="P29:P30"/>
    <mergeCell ref="O15:O16"/>
    <mergeCell ref="O18:O19"/>
    <mergeCell ref="O20:O21"/>
    <mergeCell ref="O22:O23"/>
    <mergeCell ref="P15:P16"/>
    <mergeCell ref="P22:P23"/>
    <mergeCell ref="P18:P19"/>
    <mergeCell ref="P20:P21"/>
    <mergeCell ref="A1:A2"/>
    <mergeCell ref="C1:C2"/>
    <mergeCell ref="H1:H2"/>
    <mergeCell ref="A5:A6"/>
    <mergeCell ref="C5:C6"/>
    <mergeCell ref="H5:H6"/>
    <mergeCell ref="D1:G1"/>
    <mergeCell ref="D5:D6"/>
    <mergeCell ref="E5:E6"/>
    <mergeCell ref="F5:F6"/>
    <mergeCell ref="B5:B6"/>
    <mergeCell ref="G5:G6"/>
    <mergeCell ref="A7:A8"/>
    <mergeCell ref="C7:C8"/>
    <mergeCell ref="H7:H8"/>
    <mergeCell ref="A11:A12"/>
    <mergeCell ref="B11:B12"/>
    <mergeCell ref="C11:C12"/>
    <mergeCell ref="H11:H12"/>
    <mergeCell ref="D7:D8"/>
    <mergeCell ref="E7:E8"/>
    <mergeCell ref="F7:F8"/>
    <mergeCell ref="E11:E12"/>
    <mergeCell ref="F11:F12"/>
    <mergeCell ref="D11:D12"/>
    <mergeCell ref="B7:B8"/>
    <mergeCell ref="G7:G8"/>
    <mergeCell ref="G11:G12"/>
    <mergeCell ref="A15:A16"/>
    <mergeCell ref="B15:B16"/>
    <mergeCell ref="C15:C16"/>
    <mergeCell ref="H15:H16"/>
    <mergeCell ref="J15:J16"/>
    <mergeCell ref="K15:K16"/>
    <mergeCell ref="L15:L16"/>
    <mergeCell ref="A18:A19"/>
    <mergeCell ref="B18:B19"/>
    <mergeCell ref="C18:C19"/>
    <mergeCell ref="H18:H19"/>
    <mergeCell ref="K18:K19"/>
    <mergeCell ref="J18:J19"/>
    <mergeCell ref="E15:E16"/>
    <mergeCell ref="D15:D16"/>
    <mergeCell ref="D18:D19"/>
    <mergeCell ref="A22:A23"/>
    <mergeCell ref="B22:B23"/>
    <mergeCell ref="C22:C23"/>
    <mergeCell ref="H22:H23"/>
    <mergeCell ref="J22:J23"/>
    <mergeCell ref="K22:K23"/>
    <mergeCell ref="L22:L23"/>
    <mergeCell ref="A20:A21"/>
    <mergeCell ref="B20:B21"/>
    <mergeCell ref="C20:C21"/>
    <mergeCell ref="H20:H21"/>
    <mergeCell ref="J20:J21"/>
    <mergeCell ref="K20:K21"/>
    <mergeCell ref="I20:I21"/>
    <mergeCell ref="I22:I23"/>
    <mergeCell ref="D22:D23"/>
    <mergeCell ref="D20:D21"/>
    <mergeCell ref="A29:A30"/>
    <mergeCell ref="B29:B30"/>
    <mergeCell ref="C29:C30"/>
    <mergeCell ref="H29:H30"/>
    <mergeCell ref="J29:J30"/>
    <mergeCell ref="K29:K30"/>
    <mergeCell ref="L29:L30"/>
    <mergeCell ref="A25:A26"/>
    <mergeCell ref="B25:B26"/>
    <mergeCell ref="C25:C26"/>
    <mergeCell ref="H25:H26"/>
    <mergeCell ref="J25:J26"/>
    <mergeCell ref="K25:K26"/>
    <mergeCell ref="I25:I26"/>
    <mergeCell ref="I29:I30"/>
    <mergeCell ref="D25:D26"/>
    <mergeCell ref="D29:D30"/>
    <mergeCell ref="M29:M30"/>
    <mergeCell ref="M22:M23"/>
    <mergeCell ref="M20:M21"/>
    <mergeCell ref="M18:M19"/>
    <mergeCell ref="M15:M16"/>
    <mergeCell ref="L25:L26"/>
    <mergeCell ref="L20:L21"/>
    <mergeCell ref="F29:F30"/>
    <mergeCell ref="E29:E30"/>
    <mergeCell ref="F25:F26"/>
    <mergeCell ref="G25:G26"/>
    <mergeCell ref="G29:G30"/>
    <mergeCell ref="F15:F16"/>
    <mergeCell ref="G15:G16"/>
    <mergeCell ref="G18:G19"/>
    <mergeCell ref="G20:G21"/>
    <mergeCell ref="G22:G23"/>
    <mergeCell ref="F18:F19"/>
    <mergeCell ref="F20:F21"/>
    <mergeCell ref="F22:F23"/>
    <mergeCell ref="E25:E26"/>
    <mergeCell ref="E22:E23"/>
    <mergeCell ref="E20:E21"/>
    <mergeCell ref="E18:E19"/>
    <mergeCell ref="M5:S6"/>
    <mergeCell ref="M7:S8"/>
    <mergeCell ref="I1:I2"/>
    <mergeCell ref="J1:J2"/>
    <mergeCell ref="B1:B2"/>
    <mergeCell ref="I5:I6"/>
    <mergeCell ref="I7:I8"/>
    <mergeCell ref="J7:J8"/>
    <mergeCell ref="J5:J6"/>
    <mergeCell ref="K5:K6"/>
    <mergeCell ref="L5:L6"/>
    <mergeCell ref="K7:K8"/>
    <mergeCell ref="L7:L8"/>
  </mergeCells>
  <phoneticPr fontId="8" type="noConversion"/>
  <pageMargins left="0.7" right="0.7" top="0.75" bottom="0.75" header="0.3" footer="0.3"/>
  <pageSetup paperSize="8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44" sqref="B44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Leszek Sikoń</cp:lastModifiedBy>
  <cp:lastPrinted>2024-09-10T07:35:22Z</cp:lastPrinted>
  <dcterms:created xsi:type="dcterms:W3CDTF">2018-04-30T07:26:52Z</dcterms:created>
  <dcterms:modified xsi:type="dcterms:W3CDTF">2024-09-10T08:20:23Z</dcterms:modified>
</cp:coreProperties>
</file>