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eczynska\Desktop\Gaz\"/>
    </mc:Choice>
  </mc:AlternateContent>
  <xr:revisionPtr revIDLastSave="0" documentId="13_ncr:1_{C83443D3-F1F6-4B23-AA0A-699919DF6395}" xr6:coauthVersionLast="47" xr6:coauthVersionMax="47" xr10:uidLastSave="{00000000-0000-0000-0000-000000000000}"/>
  <bookViews>
    <workbookView xWindow="-120" yWindow="-120" windowWidth="29040" windowHeight="15990" tabRatio="689" xr2:uid="{00000000-000D-0000-FFFF-FFFF00000000}"/>
  </bookViews>
  <sheets>
    <sheet name="Planowane zużycie w 2024 roku " sheetId="1" r:id="rId1"/>
    <sheet name="Arkusz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9" i="1" l="1"/>
  <c r="AA10" i="1"/>
  <c r="W10" i="1"/>
  <c r="AI5" i="1" l="1"/>
  <c r="W6" i="1"/>
  <c r="AH6" i="1" l="1"/>
  <c r="AG6" i="1"/>
  <c r="AF6" i="1"/>
  <c r="AE6" i="1"/>
  <c r="AD6" i="1"/>
  <c r="AC6" i="1"/>
  <c r="AB6" i="1"/>
  <c r="AA6" i="1"/>
  <c r="Z6" i="1"/>
  <c r="Y6" i="1"/>
  <c r="X6" i="1"/>
  <c r="AH8" i="1"/>
  <c r="AG8" i="1"/>
  <c r="AF8" i="1"/>
  <c r="AE8" i="1"/>
  <c r="AD8" i="1"/>
  <c r="AC8" i="1"/>
  <c r="AB8" i="1"/>
  <c r="AA8" i="1"/>
  <c r="Z8" i="1"/>
  <c r="Y8" i="1"/>
  <c r="X8" i="1"/>
  <c r="W8" i="1"/>
  <c r="AH10" i="1"/>
  <c r="AG10" i="1"/>
  <c r="AF10" i="1"/>
  <c r="AE10" i="1"/>
  <c r="AD10" i="1"/>
  <c r="AC10" i="1"/>
  <c r="AB10" i="1"/>
  <c r="Z10" i="1"/>
  <c r="Y10" i="1"/>
  <c r="X10" i="1"/>
  <c r="AI7" i="1"/>
  <c r="AI10" i="1" l="1"/>
  <c r="AI6" i="1"/>
  <c r="AJ9" i="1"/>
  <c r="AI8" i="1"/>
  <c r="AJ10" i="1" l="1"/>
</calcChain>
</file>

<file path=xl/sharedStrings.xml><?xml version="1.0" encoding="utf-8"?>
<sst xmlns="http://schemas.openxmlformats.org/spreadsheetml/2006/main" count="93" uniqueCount="71">
  <si>
    <t>DOSTAWA PALIWA GAZOWEGO - ZESTAWIENIE  ZBIORCZE  DLA SZKÓŁ POWIATU NOWOTARSKIEGO  -  DANE DO PRZETARGU NA OKRES OD 1 STYCZNIA DO 31 GRUDNIA 2016 ROKU</t>
  </si>
  <si>
    <t>Lp.</t>
  </si>
  <si>
    <t>Punkt poboru</t>
  </si>
  <si>
    <t>Nabywca (na kogo należy wystawić fakturę)</t>
  </si>
  <si>
    <t>Umowa na czas oznaczony/nieoznaczony</t>
  </si>
  <si>
    <t>Zmiana sprzedawcy pierwsza/kolejna</t>
  </si>
  <si>
    <t>Rodzaj urządzenia gazowego</t>
  </si>
  <si>
    <t>Ilość sztuk urządzeń</t>
  </si>
  <si>
    <t>Moc urządzenia w KW</t>
  </si>
  <si>
    <t>Typ licznika - gazomierz</t>
  </si>
  <si>
    <t>Rejestrator</t>
  </si>
  <si>
    <t>Obecne parametry</t>
  </si>
  <si>
    <t>Wnioskowane parametry</t>
  </si>
  <si>
    <t>Nr pkt poboru</t>
  </si>
  <si>
    <t>Nr gazomierza</t>
  </si>
  <si>
    <t>Moc umowna m³/h</t>
  </si>
  <si>
    <t>Grupa taryfowa</t>
  </si>
  <si>
    <t>Moc zamówiona m³/h</t>
  </si>
  <si>
    <t>Moc zamówiona kWh/h</t>
  </si>
  <si>
    <t>Okres dostawy (zawarcia umowy)</t>
  </si>
  <si>
    <t>Jednostka miary dla paliwa gazowego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</si>
  <si>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</si>
  <si>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</si>
  <si>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</si>
  <si>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</si>
  <si>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</si>
  <si>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</si>
  <si>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</si>
  <si>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</si>
  <si>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</si>
  <si>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</si>
  <si>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</si>
  <si>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</si>
  <si>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</si>
  <si>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1.</t>
  </si>
  <si>
    <t>oznaczony</t>
  </si>
  <si>
    <t>Rejestrator szczytów godzinowych z przekazem telemetrycznym</t>
  </si>
  <si>
    <t>m³</t>
  </si>
  <si>
    <t>kWh</t>
  </si>
  <si>
    <t>G-25</t>
  </si>
  <si>
    <t>G6</t>
  </si>
  <si>
    <t>Miejski Zakład Wodociągów i Kanalizacji w Nowym Targu Sp. z o.o. ul. Długa 21, 34-400 Nowy Targ</t>
  </si>
  <si>
    <t>735-286-95-68</t>
  </si>
  <si>
    <t>Budynek Miejskiego Zakładu Wodociągów i Kanalizacji Sp. z o.o. ul.Długa 21, 34-400 Nowy Targ</t>
  </si>
  <si>
    <t>Nazwa odbiorcy,  adres, NIP</t>
  </si>
  <si>
    <t>Budynek Oczyszczalni Ścieków - suszarnia</t>
  </si>
  <si>
    <t>CD34283</t>
  </si>
  <si>
    <t>Budynek Oczyszczalni Ścieków-węzeł gospodarki biogazem</t>
  </si>
  <si>
    <t>kocioł gazowy                        De Dietrich C230-85ECO</t>
  </si>
  <si>
    <t xml:space="preserve">dwa kotły                        VITOPLEX 300   </t>
  </si>
  <si>
    <t>BK-G25M</t>
  </si>
  <si>
    <t>Sumy</t>
  </si>
  <si>
    <t>kolejna</t>
  </si>
  <si>
    <t>PL0031937996</t>
  </si>
  <si>
    <t>PL0031937995</t>
  </si>
  <si>
    <t>Numer ID/UPM</t>
  </si>
  <si>
    <t>01126787</t>
  </si>
  <si>
    <t>kocioł parowy                      UL-S 2000</t>
  </si>
  <si>
    <t>2 x 235</t>
  </si>
  <si>
    <t>8018590365500083572642</t>
  </si>
  <si>
    <t>8018590365500019379963</t>
  </si>
  <si>
    <t>8018590365500019379956</t>
  </si>
  <si>
    <t>Planowane zużycie gazu w okresie trwania umowy w                m³/kWh</t>
  </si>
  <si>
    <t>Planowane zużycie w rozbiciu na miesiące w m³ oraz po przeliczeniu na kWh (współczynnik konwersji 11,244 kWh/m³) dla roku 2025</t>
  </si>
  <si>
    <t xml:space="preserve">Zaktualizowany wykaz punktów poboru gazu z planowanym zużyciem w 2025 roku </t>
  </si>
  <si>
    <t xml:space="preserve"> 3.12T</t>
  </si>
  <si>
    <t xml:space="preserve"> BW-5</t>
  </si>
  <si>
    <t>BW-6</t>
  </si>
  <si>
    <t>7700 / 86579</t>
  </si>
  <si>
    <t>10405 / 116994</t>
  </si>
  <si>
    <t>70387 / 791431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</si>
</sst>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333333"/>
      <name val="Czcionka tekstu podstawowego"/>
      <family val="2"/>
      <charset val="238"/>
    </font>
    <font>
      <b/>
      <sz val="11"/>
      <color indexed="55"/>
      <name val="Calibri"/>
      <family val="2"/>
      <charset val="238"/>
    </font>
    <font>
      <sz val="9"/>
      <name val="Times New Roman"/>
      <family val="1"/>
      <charset val="1"/>
    </font>
    <font>
      <b/>
      <sz val="9"/>
      <name val="Times New Roman"/>
      <family val="1"/>
      <charset val="1"/>
    </font>
    <font>
      <sz val="9"/>
      <color indexed="55"/>
      <name val="Times New Roman"/>
      <family val="1"/>
      <charset val="1"/>
    </font>
    <font>
      <sz val="9"/>
      <color indexed="55"/>
      <name val="Times New Roman"/>
      <family val="1"/>
      <charset val="238"/>
    </font>
    <font>
      <b/>
      <sz val="9"/>
      <color indexed="55"/>
      <name val="Times New Roman"/>
      <family val="1"/>
      <charset val="1"/>
    </font>
    <font>
      <sz val="9"/>
      <color indexed="55"/>
      <name val="Times New Roman"/>
      <family val="1"/>
      <charset val="1"/>
    </font>
    <font>
      <sz val="9"/>
      <name val="Times New Roman"/>
      <family val="1"/>
    </font>
    <font>
      <sz val="11"/>
      <color rgb="FF000000"/>
      <name val="Calibri"/>
      <family val="2"/>
      <charset val="238"/>
    </font>
    <font>
      <b/>
      <sz val="9"/>
      <color rgb="FFFF0000"/>
      <name val="Times New Roman"/>
      <family val="1"/>
      <charset val="238"/>
    </font>
    <font>
      <sz val="9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14"/>
      </patternFill>
    </fill>
    <fill>
      <patternFill patternType="solid">
        <fgColor indexed="23"/>
        <bgColor indexed="18"/>
      </patternFill>
    </fill>
    <fill>
      <patternFill patternType="solid">
        <fgColor indexed="14"/>
        <bgColor indexed="23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14"/>
      </patternFill>
    </fill>
    <fill>
      <patternFill patternType="solid">
        <fgColor rgb="FFFFC000"/>
        <bgColor indexed="14"/>
      </patternFill>
    </fill>
    <fill>
      <patternFill patternType="solid">
        <fgColor theme="5" tint="0.39997558519241921"/>
        <bgColor indexed="14"/>
      </patternFill>
    </fill>
    <fill>
      <patternFill patternType="solid">
        <fgColor theme="0" tint="-0.14999847407452621"/>
        <bgColor indexed="1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2" fillId="4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4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 wrapText="1"/>
    </xf>
    <xf numFmtId="0" fontId="2" fillId="0" borderId="0" xfId="0" applyFont="1"/>
    <xf numFmtId="3" fontId="2" fillId="5" borderId="1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3" fontId="8" fillId="4" borderId="2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3" fontId="2" fillId="9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3" fontId="8" fillId="8" borderId="1" xfId="0" applyNumberFormat="1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9C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99"/>
      <rgbColor rgb="00FFFF99"/>
      <rgbColor rgb="0099CCFF"/>
      <rgbColor rgb="00FF9999"/>
      <rgbColor rgb="00CC66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8"/>
  <sheetViews>
    <sheetView tabSelected="1" topLeftCell="D1" zoomScaleNormal="100" workbookViewId="0">
      <selection activeCell="AJ9" sqref="AJ9"/>
    </sheetView>
  </sheetViews>
  <sheetFormatPr defaultColWidth="9.125" defaultRowHeight="14.25"/>
  <cols>
    <col min="1" max="1" width="4" customWidth="1"/>
    <col min="2" max="2" width="26" customWidth="1"/>
    <col min="3" max="3" width="21.5" customWidth="1"/>
    <col min="4" max="4" width="26.25" customWidth="1"/>
    <col min="5" max="5" width="21" customWidth="1"/>
    <col min="6" max="6" width="11" customWidth="1"/>
    <col min="7" max="7" width="22.5" customWidth="1"/>
    <col min="8" max="8" width="22" customWidth="1"/>
    <col min="9" max="9" width="16.625" customWidth="1"/>
    <col min="10" max="10" width="7.875" customWidth="1"/>
    <col min="11" max="11" width="7.625" customWidth="1"/>
    <col min="12" max="12" width="10.875" customWidth="1"/>
    <col min="13" max="13" width="17.75" customWidth="1"/>
    <col min="14" max="14" width="7.5" customWidth="1"/>
    <col min="15" max="15" width="9.5" customWidth="1"/>
    <col min="16" max="16" width="10.375" customWidth="1"/>
    <col min="17" max="17" width="11.875" customWidth="1"/>
    <col min="18" max="18" width="9.375" customWidth="1"/>
    <col min="19" max="19" width="11.875" customWidth="1"/>
    <col min="20" max="20" width="14.375" customWidth="1"/>
    <col min="21" max="21" width="11.75" customWidth="1"/>
    <col min="22" max="22" width="12.375" customWidth="1"/>
    <col min="23" max="35" width="10.125" customWidth="1"/>
    <col min="36" max="36" width="14.25" customWidth="1"/>
  </cols>
  <sheetData>
    <row r="1" spans="1:37" ht="30" customHeight="1">
      <c r="A1" s="64" t="s">
        <v>64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 t="s">
        <v>0</v>
      </c>
      <c r="W1" s="64"/>
      <c r="X1" s="64"/>
      <c r="Y1" s="64"/>
      <c r="Z1" s="64"/>
      <c r="AA1" s="64"/>
      <c r="AB1" s="64"/>
      <c r="AC1" s="64"/>
      <c r="AD1" s="4"/>
      <c r="AE1" s="4"/>
      <c r="AF1" s="4"/>
      <c r="AG1" s="4"/>
      <c r="AH1" s="4"/>
      <c r="AI1" s="4"/>
      <c r="AJ1" s="4"/>
      <c r="AK1" s="5"/>
    </row>
    <row r="2" spans="1:37" ht="15" customHeight="1">
      <c r="A2" s="41" t="s">
        <v>1</v>
      </c>
      <c r="B2" s="65" t="s">
        <v>44</v>
      </c>
      <c r="C2" s="65" t="s">
        <v>2</v>
      </c>
      <c r="D2" s="65" t="s">
        <v>3</v>
      </c>
      <c r="E2" s="65"/>
      <c r="F2" s="65"/>
      <c r="G2" s="41" t="s">
        <v>4</v>
      </c>
      <c r="H2" s="41" t="s">
        <v>5</v>
      </c>
      <c r="I2" s="41" t="s">
        <v>6</v>
      </c>
      <c r="J2" s="41" t="s">
        <v>7</v>
      </c>
      <c r="K2" s="41" t="s">
        <v>8</v>
      </c>
      <c r="L2" s="41" t="s">
        <v>9</v>
      </c>
      <c r="M2" s="68" t="s">
        <v>10</v>
      </c>
      <c r="N2" s="65" t="s">
        <v>11</v>
      </c>
      <c r="O2" s="65"/>
      <c r="P2" s="67" t="s">
        <v>12</v>
      </c>
      <c r="Q2" s="67"/>
      <c r="R2" s="67"/>
      <c r="S2" s="67"/>
      <c r="T2" s="67"/>
      <c r="U2" s="67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7" ht="61.5" customHeight="1">
      <c r="A3" s="41"/>
      <c r="B3" s="65"/>
      <c r="C3" s="65"/>
      <c r="D3" s="65"/>
      <c r="E3" s="3" t="s">
        <v>13</v>
      </c>
      <c r="F3" s="3" t="s">
        <v>14</v>
      </c>
      <c r="G3" s="41"/>
      <c r="H3" s="41"/>
      <c r="I3" s="41"/>
      <c r="J3" s="41"/>
      <c r="K3" s="41"/>
      <c r="L3" s="41"/>
      <c r="M3" s="68"/>
      <c r="N3" s="3" t="s">
        <v>15</v>
      </c>
      <c r="O3" s="3" t="s">
        <v>16</v>
      </c>
      <c r="P3" s="1" t="s">
        <v>17</v>
      </c>
      <c r="Q3" s="1" t="s">
        <v>18</v>
      </c>
      <c r="R3" s="1" t="s">
        <v>16</v>
      </c>
      <c r="S3" s="1" t="s">
        <v>19</v>
      </c>
      <c r="T3" s="1" t="s">
        <v>62</v>
      </c>
      <c r="U3" s="1" t="s">
        <v>55</v>
      </c>
      <c r="V3" s="1" t="s">
        <v>20</v>
      </c>
      <c r="W3" s="66" t="s">
        <v>63</v>
      </c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7"/>
    </row>
    <row r="4" spans="1:37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1">
        <v>16</v>
      </c>
      <c r="Q4" s="1">
        <v>17</v>
      </c>
      <c r="R4" s="1">
        <v>18</v>
      </c>
      <c r="S4" s="1">
        <v>19</v>
      </c>
      <c r="T4" s="1">
        <v>20</v>
      </c>
      <c r="U4" s="1"/>
      <c r="V4" s="8">
        <v>21</v>
      </c>
      <c r="W4" s="9" t="s">
        <v>21</v>
      </c>
      <c r="X4" s="10" t="s">
        <v>22</v>
      </c>
      <c r="Y4" s="10" t="s">
        <v>23</v>
      </c>
      <c r="Z4" s="10" t="s">
        <v>24</v>
      </c>
      <c r="AA4" s="10" t="s">
        <v>25</v>
      </c>
      <c r="AB4" s="10" t="s">
        <v>26</v>
      </c>
      <c r="AC4" s="10" t="s">
        <v>27</v>
      </c>
      <c r="AD4" s="10" t="s">
        <v>28</v>
      </c>
      <c r="AE4" s="10" t="s">
        <v>29</v>
      </c>
      <c r="AF4" s="10" t="s">
        <v>30</v>
      </c>
      <c r="AG4" s="10" t="s">
        <v>31</v>
      </c>
      <c r="AH4" s="10" t="s">
        <v>32</v>
      </c>
      <c r="AI4" s="10" t="s">
        <v>33</v>
      </c>
      <c r="AJ4" s="10" t="s">
        <v>51</v>
      </c>
    </row>
    <row r="5" spans="1:37" ht="39" customHeight="1">
      <c r="A5" s="56" t="s">
        <v>34</v>
      </c>
      <c r="B5" s="14" t="s">
        <v>41</v>
      </c>
      <c r="C5" s="41" t="s">
        <v>43</v>
      </c>
      <c r="D5" s="14" t="s">
        <v>41</v>
      </c>
      <c r="E5" s="50" t="s">
        <v>59</v>
      </c>
      <c r="F5" s="50" t="s">
        <v>56</v>
      </c>
      <c r="G5" s="3" t="s">
        <v>35</v>
      </c>
      <c r="H5" s="3" t="s">
        <v>52</v>
      </c>
      <c r="I5" s="50" t="s">
        <v>48</v>
      </c>
      <c r="J5" s="41">
        <v>1</v>
      </c>
      <c r="K5" s="41">
        <v>75</v>
      </c>
      <c r="L5" s="50" t="s">
        <v>40</v>
      </c>
      <c r="M5" s="50"/>
      <c r="N5" s="34">
        <v>10</v>
      </c>
      <c r="O5" s="39" t="s">
        <v>65</v>
      </c>
      <c r="P5" s="29">
        <v>10</v>
      </c>
      <c r="Q5" s="29">
        <v>110</v>
      </c>
      <c r="R5" s="38" t="s">
        <v>65</v>
      </c>
      <c r="S5" s="29">
        <v>12</v>
      </c>
      <c r="T5" s="69" t="s">
        <v>68</v>
      </c>
      <c r="U5" s="33">
        <v>9222019</v>
      </c>
      <c r="V5" s="15" t="s">
        <v>37</v>
      </c>
      <c r="W5" s="18">
        <v>1300</v>
      </c>
      <c r="X5" s="12">
        <v>1000</v>
      </c>
      <c r="Y5" s="12">
        <v>800</v>
      </c>
      <c r="Z5" s="12">
        <v>700</v>
      </c>
      <c r="AA5" s="12">
        <v>150</v>
      </c>
      <c r="AB5" s="12">
        <v>150</v>
      </c>
      <c r="AC5" s="12">
        <v>100</v>
      </c>
      <c r="AD5" s="12">
        <v>100</v>
      </c>
      <c r="AE5" s="12">
        <v>250</v>
      </c>
      <c r="AF5" s="12">
        <v>650</v>
      </c>
      <c r="AG5" s="12">
        <v>1100</v>
      </c>
      <c r="AH5" s="12">
        <v>1400</v>
      </c>
      <c r="AI5" s="20">
        <f>SUM(W5:AH5)</f>
        <v>7700</v>
      </c>
    </row>
    <row r="6" spans="1:37" ht="22.7" customHeight="1">
      <c r="A6" s="57"/>
      <c r="B6" s="3" t="s">
        <v>42</v>
      </c>
      <c r="C6" s="41"/>
      <c r="D6" s="3" t="s">
        <v>42</v>
      </c>
      <c r="E6" s="50"/>
      <c r="F6" s="50"/>
      <c r="G6" s="3"/>
      <c r="H6" s="27"/>
      <c r="I6" s="50"/>
      <c r="J6" s="50"/>
      <c r="K6" s="50"/>
      <c r="L6" s="50"/>
      <c r="M6" s="50"/>
      <c r="N6" s="34"/>
      <c r="O6" s="40"/>
      <c r="P6" s="34"/>
      <c r="Q6" s="29"/>
      <c r="R6" s="34"/>
      <c r="S6" s="29"/>
      <c r="T6" s="69"/>
      <c r="U6" s="33"/>
      <c r="V6" s="16" t="s">
        <v>38</v>
      </c>
      <c r="W6" s="11">
        <f>W5*11.244</f>
        <v>14617.199999999999</v>
      </c>
      <c r="X6" s="11">
        <f t="shared" ref="X6:AH6" si="0">X5*11.244</f>
        <v>11244</v>
      </c>
      <c r="Y6" s="11">
        <f t="shared" si="0"/>
        <v>8995.2000000000007</v>
      </c>
      <c r="Z6" s="11">
        <f t="shared" si="0"/>
        <v>7870.8</v>
      </c>
      <c r="AA6" s="11">
        <f t="shared" si="0"/>
        <v>1686.6</v>
      </c>
      <c r="AB6" s="11">
        <f t="shared" si="0"/>
        <v>1686.6</v>
      </c>
      <c r="AC6" s="11">
        <f t="shared" si="0"/>
        <v>1124.4000000000001</v>
      </c>
      <c r="AD6" s="11">
        <f t="shared" si="0"/>
        <v>1124.4000000000001</v>
      </c>
      <c r="AE6" s="11">
        <f t="shared" si="0"/>
        <v>2811</v>
      </c>
      <c r="AF6" s="11">
        <f t="shared" si="0"/>
        <v>7308.5999999999995</v>
      </c>
      <c r="AG6" s="11">
        <f t="shared" si="0"/>
        <v>12368.4</v>
      </c>
      <c r="AH6" s="11">
        <f t="shared" si="0"/>
        <v>15741.6</v>
      </c>
      <c r="AI6" s="17">
        <f>SUM(W6:AH6)</f>
        <v>86578.8</v>
      </c>
    </row>
    <row r="7" spans="1:37" ht="39.75" customHeight="1">
      <c r="A7" s="56">
        <v>2</v>
      </c>
      <c r="B7" s="14" t="s">
        <v>41</v>
      </c>
      <c r="C7" s="46" t="s">
        <v>47</v>
      </c>
      <c r="D7" s="21" t="s">
        <v>41</v>
      </c>
      <c r="E7" s="60" t="s">
        <v>60</v>
      </c>
      <c r="F7" s="62">
        <v>30784034</v>
      </c>
      <c r="G7" s="22" t="s">
        <v>35</v>
      </c>
      <c r="H7" s="22" t="s">
        <v>52</v>
      </c>
      <c r="I7" s="44" t="s">
        <v>49</v>
      </c>
      <c r="J7" s="46">
        <v>2</v>
      </c>
      <c r="K7" s="48" t="s">
        <v>58</v>
      </c>
      <c r="L7" s="46" t="s">
        <v>39</v>
      </c>
      <c r="M7" s="46" t="s">
        <v>36</v>
      </c>
      <c r="N7" s="42">
        <v>19</v>
      </c>
      <c r="O7" s="36" t="s">
        <v>66</v>
      </c>
      <c r="P7" s="35">
        <v>19</v>
      </c>
      <c r="Q7" s="43">
        <v>219</v>
      </c>
      <c r="R7" s="30" t="s">
        <v>66</v>
      </c>
      <c r="S7" s="35">
        <v>12</v>
      </c>
      <c r="T7" s="70" t="s">
        <v>69</v>
      </c>
      <c r="U7" s="32" t="s">
        <v>53</v>
      </c>
      <c r="V7" s="15" t="s">
        <v>37</v>
      </c>
      <c r="W7" s="23">
        <v>2100</v>
      </c>
      <c r="X7" s="24">
        <v>1700</v>
      </c>
      <c r="Y7" s="24">
        <v>1300</v>
      </c>
      <c r="Z7" s="24">
        <v>560</v>
      </c>
      <c r="AA7" s="24">
        <v>545</v>
      </c>
      <c r="AB7" s="24">
        <v>100</v>
      </c>
      <c r="AC7" s="24">
        <v>100</v>
      </c>
      <c r="AD7" s="24">
        <v>200</v>
      </c>
      <c r="AE7" s="24">
        <v>500</v>
      </c>
      <c r="AF7" s="24">
        <v>600</v>
      </c>
      <c r="AG7" s="24">
        <v>1300</v>
      </c>
      <c r="AH7" s="24">
        <v>1400</v>
      </c>
      <c r="AI7" s="20">
        <f t="shared" ref="AI7:AI8" si="1">SUM(W7:AH7)</f>
        <v>10405</v>
      </c>
    </row>
    <row r="8" spans="1:37" ht="22.7" customHeight="1">
      <c r="A8" s="57"/>
      <c r="B8" s="3" t="s">
        <v>42</v>
      </c>
      <c r="C8" s="46"/>
      <c r="D8" s="22" t="s">
        <v>42</v>
      </c>
      <c r="E8" s="61"/>
      <c r="F8" s="63"/>
      <c r="G8" s="22"/>
      <c r="H8" s="27"/>
      <c r="I8" s="45"/>
      <c r="J8" s="47"/>
      <c r="K8" s="48"/>
      <c r="L8" s="48"/>
      <c r="M8" s="46"/>
      <c r="N8" s="42"/>
      <c r="O8" s="37"/>
      <c r="P8" s="42"/>
      <c r="Q8" s="43"/>
      <c r="R8" s="31"/>
      <c r="S8" s="35"/>
      <c r="T8" s="70"/>
      <c r="U8" s="32"/>
      <c r="V8" s="16" t="s">
        <v>38</v>
      </c>
      <c r="W8" s="25">
        <f>W7*11.244</f>
        <v>23612.399999999998</v>
      </c>
      <c r="X8" s="25">
        <f t="shared" ref="X8:AH8" si="2">X7*11.244</f>
        <v>19114.8</v>
      </c>
      <c r="Y8" s="25">
        <f t="shared" si="2"/>
        <v>14617.199999999999</v>
      </c>
      <c r="Z8" s="25">
        <f t="shared" si="2"/>
        <v>6296.6399999999994</v>
      </c>
      <c r="AA8" s="25">
        <f t="shared" si="2"/>
        <v>6127.98</v>
      </c>
      <c r="AB8" s="25">
        <f t="shared" si="2"/>
        <v>1124.4000000000001</v>
      </c>
      <c r="AC8" s="25">
        <f t="shared" si="2"/>
        <v>1124.4000000000001</v>
      </c>
      <c r="AD8" s="25">
        <f t="shared" si="2"/>
        <v>2248.8000000000002</v>
      </c>
      <c r="AE8" s="25">
        <f t="shared" si="2"/>
        <v>5622</v>
      </c>
      <c r="AF8" s="25">
        <f t="shared" si="2"/>
        <v>6746.4</v>
      </c>
      <c r="AG8" s="25">
        <f t="shared" si="2"/>
        <v>14617.199999999999</v>
      </c>
      <c r="AH8" s="25">
        <f t="shared" si="2"/>
        <v>15741.6</v>
      </c>
      <c r="AI8" s="17">
        <f t="shared" si="1"/>
        <v>116993.81999999998</v>
      </c>
    </row>
    <row r="9" spans="1:37" ht="39.75" customHeight="1">
      <c r="A9" s="56">
        <v>3</v>
      </c>
      <c r="B9" s="14" t="s">
        <v>41</v>
      </c>
      <c r="C9" s="41" t="s">
        <v>45</v>
      </c>
      <c r="D9" s="14" t="s">
        <v>41</v>
      </c>
      <c r="E9" s="58" t="s">
        <v>61</v>
      </c>
      <c r="F9" s="54" t="s">
        <v>46</v>
      </c>
      <c r="G9" s="3" t="s">
        <v>35</v>
      </c>
      <c r="H9" s="3" t="s">
        <v>52</v>
      </c>
      <c r="I9" s="51" t="s">
        <v>57</v>
      </c>
      <c r="J9" s="41">
        <v>1</v>
      </c>
      <c r="K9" s="53">
        <v>1300</v>
      </c>
      <c r="L9" s="41" t="s">
        <v>50</v>
      </c>
      <c r="M9" s="41"/>
      <c r="N9" s="34">
        <v>117</v>
      </c>
      <c r="O9" s="36" t="s">
        <v>67</v>
      </c>
      <c r="P9" s="29">
        <v>117</v>
      </c>
      <c r="Q9" s="29">
        <v>1317</v>
      </c>
      <c r="R9" s="30" t="s">
        <v>67</v>
      </c>
      <c r="S9" s="29">
        <v>12</v>
      </c>
      <c r="T9" s="69" t="s">
        <v>70</v>
      </c>
      <c r="U9" s="28" t="s">
        <v>54</v>
      </c>
      <c r="V9" s="15" t="s">
        <v>37</v>
      </c>
      <c r="W9" s="18">
        <v>12000</v>
      </c>
      <c r="X9" s="18">
        <v>11000</v>
      </c>
      <c r="Y9" s="18">
        <v>9000</v>
      </c>
      <c r="Z9" s="18">
        <v>6000</v>
      </c>
      <c r="AA9" s="18">
        <v>4000</v>
      </c>
      <c r="AB9" s="18">
        <v>500</v>
      </c>
      <c r="AC9" s="18">
        <v>100</v>
      </c>
      <c r="AD9" s="18">
        <v>1500</v>
      </c>
      <c r="AE9" s="18">
        <v>3287</v>
      </c>
      <c r="AF9" s="18">
        <v>5500</v>
      </c>
      <c r="AG9" s="18">
        <v>8000</v>
      </c>
      <c r="AH9" s="18">
        <v>9500</v>
      </c>
      <c r="AI9" s="20">
        <f>SUM(W9:AH9)</f>
        <v>70387</v>
      </c>
      <c r="AJ9" s="20">
        <f>SUM(AI9,AI7,AI5)</f>
        <v>88492</v>
      </c>
    </row>
    <row r="10" spans="1:37" ht="22.5" customHeight="1">
      <c r="A10" s="57"/>
      <c r="B10" s="3" t="s">
        <v>42</v>
      </c>
      <c r="C10" s="41"/>
      <c r="D10" s="3" t="s">
        <v>42</v>
      </c>
      <c r="E10" s="59"/>
      <c r="F10" s="55"/>
      <c r="G10" s="3"/>
      <c r="H10" s="27"/>
      <c r="I10" s="52"/>
      <c r="J10" s="49"/>
      <c r="K10" s="50"/>
      <c r="L10" s="50"/>
      <c r="M10" s="41"/>
      <c r="N10" s="34"/>
      <c r="O10" s="37"/>
      <c r="P10" s="34"/>
      <c r="Q10" s="29"/>
      <c r="R10" s="31"/>
      <c r="S10" s="29"/>
      <c r="T10" s="69"/>
      <c r="U10" s="28"/>
      <c r="V10" s="16" t="s">
        <v>38</v>
      </c>
      <c r="W10" s="11">
        <f>W9*11.244</f>
        <v>134928</v>
      </c>
      <c r="X10" s="11">
        <f t="shared" ref="X10:AH10" si="3">X9*11.244</f>
        <v>123684</v>
      </c>
      <c r="Y10" s="11">
        <f t="shared" si="3"/>
        <v>101196</v>
      </c>
      <c r="Z10" s="11">
        <f t="shared" si="3"/>
        <v>67464</v>
      </c>
      <c r="AA10" s="11">
        <f t="shared" si="3"/>
        <v>44976</v>
      </c>
      <c r="AB10" s="11">
        <f t="shared" si="3"/>
        <v>5622</v>
      </c>
      <c r="AC10" s="11">
        <f t="shared" si="3"/>
        <v>1124.4000000000001</v>
      </c>
      <c r="AD10" s="11">
        <f t="shared" si="3"/>
        <v>16866</v>
      </c>
      <c r="AE10" s="11">
        <f t="shared" si="3"/>
        <v>36959.027999999998</v>
      </c>
      <c r="AF10" s="11">
        <f t="shared" si="3"/>
        <v>61842</v>
      </c>
      <c r="AG10" s="11">
        <f t="shared" si="3"/>
        <v>89952</v>
      </c>
      <c r="AH10" s="11">
        <f t="shared" si="3"/>
        <v>106818</v>
      </c>
      <c r="AI10" s="17">
        <f>SUM(W10:AH10)</f>
        <v>791431.42800000007</v>
      </c>
      <c r="AJ10" s="17">
        <f>SUM(AI6,AI8,AI10)</f>
        <v>995004.04800000007</v>
      </c>
    </row>
    <row r="11" spans="1:37">
      <c r="AE11" s="13"/>
      <c r="AF11" s="13"/>
      <c r="AG11" s="13"/>
    </row>
    <row r="12" spans="1:37">
      <c r="AE12" s="13"/>
      <c r="AF12" s="13"/>
      <c r="AG12" s="13"/>
    </row>
    <row r="13" spans="1:37">
      <c r="AE13" s="13"/>
      <c r="AF13" s="6"/>
      <c r="AG13" s="13"/>
      <c r="AH13" s="6"/>
    </row>
    <row r="14" spans="1:37">
      <c r="AE14" s="13"/>
      <c r="AF14" s="6"/>
      <c r="AG14" s="13"/>
      <c r="AH14" s="6"/>
    </row>
    <row r="15" spans="1:37">
      <c r="AE15" s="13"/>
      <c r="AF15" s="6"/>
      <c r="AH15" s="6"/>
    </row>
    <row r="16" spans="1:37">
      <c r="AE16" s="13"/>
      <c r="AF16" s="6"/>
      <c r="AH16" s="6"/>
    </row>
    <row r="17" spans="31:37">
      <c r="AE17" s="13"/>
      <c r="AF17" s="13"/>
    </row>
    <row r="18" spans="31:37">
      <c r="AF18" s="19"/>
      <c r="AG18" s="19"/>
      <c r="AH18" s="26"/>
      <c r="AI18" s="19"/>
      <c r="AJ18" s="13"/>
      <c r="AK18" s="13"/>
    </row>
  </sheetData>
  <mergeCells count="68">
    <mergeCell ref="A1:O1"/>
    <mergeCell ref="P1:AC1"/>
    <mergeCell ref="A2:A3"/>
    <mergeCell ref="B2:B3"/>
    <mergeCell ref="C2:C3"/>
    <mergeCell ref="D2:D3"/>
    <mergeCell ref="W3:AI3"/>
    <mergeCell ref="N2:O2"/>
    <mergeCell ref="P2:U2"/>
    <mergeCell ref="I2:I3"/>
    <mergeCell ref="K2:K3"/>
    <mergeCell ref="L2:L3"/>
    <mergeCell ref="M2:M3"/>
    <mergeCell ref="E2:F2"/>
    <mergeCell ref="G2:G3"/>
    <mergeCell ref="J2:J3"/>
    <mergeCell ref="H2:H3"/>
    <mergeCell ref="F9:F10"/>
    <mergeCell ref="M5:M6"/>
    <mergeCell ref="A9:A10"/>
    <mergeCell ref="C9:C10"/>
    <mergeCell ref="A5:A6"/>
    <mergeCell ref="A7:A8"/>
    <mergeCell ref="C7:C8"/>
    <mergeCell ref="C5:C6"/>
    <mergeCell ref="E9:E10"/>
    <mergeCell ref="E7:E8"/>
    <mergeCell ref="F7:F8"/>
    <mergeCell ref="F5:F6"/>
    <mergeCell ref="E5:E6"/>
    <mergeCell ref="L9:L10"/>
    <mergeCell ref="I5:I6"/>
    <mergeCell ref="K5:K6"/>
    <mergeCell ref="K7:K8"/>
    <mergeCell ref="I9:I10"/>
    <mergeCell ref="L5:L6"/>
    <mergeCell ref="K9:K10"/>
    <mergeCell ref="J5:J6"/>
    <mergeCell ref="M9:M10"/>
    <mergeCell ref="P7:P8"/>
    <mergeCell ref="Q7:Q8"/>
    <mergeCell ref="I7:I8"/>
    <mergeCell ref="O7:O8"/>
    <mergeCell ref="N7:N8"/>
    <mergeCell ref="M7:M8"/>
    <mergeCell ref="J7:J8"/>
    <mergeCell ref="L7:L8"/>
    <mergeCell ref="J9:J10"/>
    <mergeCell ref="N5:N6"/>
    <mergeCell ref="P5:P6"/>
    <mergeCell ref="R7:R8"/>
    <mergeCell ref="S7:S8"/>
    <mergeCell ref="N9:N10"/>
    <mergeCell ref="O9:O10"/>
    <mergeCell ref="P9:P10"/>
    <mergeCell ref="Q9:Q10"/>
    <mergeCell ref="R5:R6"/>
    <mergeCell ref="S5:S6"/>
    <mergeCell ref="O5:O6"/>
    <mergeCell ref="Q5:Q6"/>
    <mergeCell ref="U9:U10"/>
    <mergeCell ref="S9:S10"/>
    <mergeCell ref="R9:R10"/>
    <mergeCell ref="T5:T6"/>
    <mergeCell ref="U7:U8"/>
    <mergeCell ref="T9:T10"/>
    <mergeCell ref="T7:T8"/>
    <mergeCell ref="U5:U6"/>
  </mergeCells>
  <phoneticPr fontId="0" type="noConversion"/>
  <pageMargins left="0.31805555555555598" right="0.46666666666666701" top="0.43958333333333299" bottom="0.39583333333333298" header="0.51180555555555496" footer="0.51180555555555496"/>
  <pageSetup paperSize="9" scale="27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85858-4E0C-4478-93B9-154E5146942E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Planowane zużycie w 2024 roku 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Anastazja.Nowakowska</dc:creator>
  <cp:lastModifiedBy>Magda Mieczynska</cp:lastModifiedBy>
  <cp:revision>56</cp:revision>
  <cp:lastPrinted>2021-10-21T08:14:01Z</cp:lastPrinted>
  <dcterms:created xsi:type="dcterms:W3CDTF">2015-09-14T10:09:48Z</dcterms:created>
  <dcterms:modified xsi:type="dcterms:W3CDTF">2024-10-04T10:02:44Z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