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atkiewicz\Desktop\inwestycje\INWESTYCJA 2025\Szpital stary\"/>
    </mc:Choice>
  </mc:AlternateContent>
  <xr:revisionPtr revIDLastSave="0" documentId="8_{0F7F799D-A836-4B9C-A223-3A1F8B4865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SZTORYSPRZEDMI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30" i="1"/>
  <c r="H29" i="1"/>
  <c r="H37" i="1"/>
  <c r="H36" i="1" s="1"/>
  <c r="H35" i="1"/>
  <c r="H34" i="1"/>
  <c r="H33" i="1"/>
  <c r="H31" i="1"/>
  <c r="H28" i="1"/>
  <c r="H27" i="1"/>
  <c r="H26" i="1"/>
  <c r="H25" i="1"/>
  <c r="H24" i="1"/>
  <c r="H23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 l="1"/>
  <c r="H32" i="1"/>
  <c r="H22" i="1"/>
  <c r="H38" i="1" l="1"/>
  <c r="H39" i="1" l="1"/>
  <c r="H40" i="1" s="1"/>
</calcChain>
</file>

<file path=xl/sharedStrings.xml><?xml version="1.0" encoding="utf-8"?>
<sst xmlns="http://schemas.openxmlformats.org/spreadsheetml/2006/main" count="161" uniqueCount="121">
  <si>
    <t/>
  </si>
  <si>
    <t>Numer</t>
  </si>
  <si>
    <t>Podstawa</t>
  </si>
  <si>
    <t>Opis</t>
  </si>
  <si>
    <t>Jm</t>
  </si>
  <si>
    <t>Ilość</t>
  </si>
  <si>
    <t>Wartość</t>
  </si>
  <si>
    <t>Cena jedn. z krotnością</t>
  </si>
  <si>
    <t>Element</t>
  </si>
  <si>
    <t>1</t>
  </si>
  <si>
    <t>Roboty ziemne-wykopy</t>
  </si>
  <si>
    <t>1.1</t>
  </si>
  <si>
    <t>KNR 201/120/4</t>
  </si>
  <si>
    <t>km</t>
  </si>
  <si>
    <t>Roboty pomiarowe przy liniowych robotach ziemnych, trasa rowów melioracyjnych w terenie pagórkowatym</t>
  </si>
  <si>
    <t>1.2</t>
  </si>
  <si>
    <t>KNR 231/803/3</t>
  </si>
  <si>
    <t>m2</t>
  </si>
  <si>
    <t>Rozebranie nawierzchni z mieszanek mineralno-bitumicznych, mechanicznie, grubość nawierzchni 3·cm</t>
  </si>
  <si>
    <t>1.3</t>
  </si>
  <si>
    <t>KNR 231/803/4</t>
  </si>
  <si>
    <t>Rozebranie nawierzchni z mieszanek mineralno-bitumicznych, mechanicznie, dodatek za każdy dalszy 1·cm (5cm)</t>
  </si>
  <si>
    <t>1.4</t>
  </si>
  <si>
    <t>KNR 231/802/5</t>
  </si>
  <si>
    <t>Rozebranie podbudowy, z kruszywa kamiennego ręcznie, grubość podbudowy 15·cm</t>
  </si>
  <si>
    <t>1.5</t>
  </si>
  <si>
    <t>KNR 404/1103/4</t>
  </si>
  <si>
    <t>m3</t>
  </si>
  <si>
    <t>Wywiezienie gruzu z terenu rozbiórki przy mechanicznym załadowaniu i wyładowaniu, transport samochodem samowyładowczym na odległość 1 km</t>
  </si>
  <si>
    <t>1.6</t>
  </si>
  <si>
    <t>KNR 404/1103/5</t>
  </si>
  <si>
    <t>Wywiezienie gruzu z terenu rozbiórki przy mechanicznym załadowaniu i wyładowaniu, nakłądy uzupełniające na każdy dalszy rozpoczęty 1·km ponad 1·km transportu (4 km)</t>
  </si>
  <si>
    <t>1.7</t>
  </si>
  <si>
    <t>KNNR 1/210/5 (1)</t>
  </si>
  <si>
    <t>Wykopy oraz przekopy wykonywane na odkład koparkami podsiębiernymi, koparka 1,20-2,50, głębokość do 4·m, kategoria gruntu III-IV</t>
  </si>
  <si>
    <t>1.8</t>
  </si>
  <si>
    <t>KNNR 1/307/4</t>
  </si>
  <si>
    <t>Wykopy liniowe szerokości 0,8-2,5·m o ścianach pionowych z ręcznym wydobyciem urobku w gruntach suchych, głębokości do 3,0·m, kategoria gruntu III-IV</t>
  </si>
  <si>
    <t>1.9</t>
  </si>
  <si>
    <t>KNNR 1/307/6</t>
  </si>
  <si>
    <t>Wykopy liniowe szerokości 0,8-2,5·m o ścianach pionowych z ręcznym wydobyciem urobku w gruntach suchych, głębokości do 6,0·m, kategoria gruntu III-IV</t>
  </si>
  <si>
    <t>1.10</t>
  </si>
  <si>
    <t>KNRW 218/901/1</t>
  </si>
  <si>
    <t>kpl</t>
  </si>
  <si>
    <t>Montaż i demontaż konstrukcji podwieszeń kabli energetycznych i telekomunikacyjnych, typ lekki, montaż: rozpiętość 4,0·m</t>
  </si>
  <si>
    <t>1.11</t>
  </si>
  <si>
    <t>KNRW 218/901/6</t>
  </si>
  <si>
    <t>Montaż i demontaż konstrukcji podwieszeń kabli energetycznych i telekomunikacyjnych, typ lekki, demontaż: rozpiętość 4,0·m</t>
  </si>
  <si>
    <t>1.12</t>
  </si>
  <si>
    <t>KNRW 510/303/2</t>
  </si>
  <si>
    <t>m</t>
  </si>
  <si>
    <t>Układanie rur ochronnych z PCW w wykopie, fi do 110 mm- anlogia założenie rury typu AROT na kablach</t>
  </si>
  <si>
    <t>1.13</t>
  </si>
  <si>
    <t>KNRW 218/903/1</t>
  </si>
  <si>
    <t>Montaż i demontaż konstrukcji podwieszeń rurociągów i kanałów, montaż: rozpiętość 4,0·m</t>
  </si>
  <si>
    <t>1.14</t>
  </si>
  <si>
    <t>KNRW 218/903/6</t>
  </si>
  <si>
    <t>Montaż i demontaż konstrukcji podwieszeń rurociągów i kanałów, demontaż: rozpiętość 4,0·m</t>
  </si>
  <si>
    <t>1.15</t>
  </si>
  <si>
    <t>KNRW 510/303/3</t>
  </si>
  <si>
    <t>Układanie rur ochronnych z PCW w wykopie, fi do 140 mm  zabezpieczenie gazu analogia</t>
  </si>
  <si>
    <t>1.16</t>
  </si>
  <si>
    <t>KNNR 1/205/3 (1)</t>
  </si>
  <si>
    <t>Mechaniczne załadowanie pozostałego gruntu zmagazynowanego w hałdach z transportem i utylizacja na koszt i wg. uznania Wykonawcy</t>
  </si>
  <si>
    <t>1.17</t>
  </si>
  <si>
    <t>KNNR 1/313/1</t>
  </si>
  <si>
    <t>Umocnienie ścian wykopów wraz z rozbiórką palami szalunkowymi stalowymi (wypraskami) w gruntach suchych, szerokość do 1·m, umocnienie pełne w gruncie kategorii I-IV, głębokość do 3·m</t>
  </si>
  <si>
    <t>2</t>
  </si>
  <si>
    <t>Roboty montazowe</t>
  </si>
  <si>
    <t>2.1</t>
  </si>
  <si>
    <t>KNNR 4/1411/3</t>
  </si>
  <si>
    <t>Podłoża pod kanały i obiekty z materiałów sypkich, grubość 20·cm z piasku</t>
  </si>
  <si>
    <t>2.2</t>
  </si>
  <si>
    <t>KSNR 11/501/5 (1)</t>
  </si>
  <si>
    <t>Podłoża i obsypki z kruszyw naturalnych dowiezionych, piasek- obsypka 30 cm z piasku</t>
  </si>
  <si>
    <t>2.3</t>
  </si>
  <si>
    <t>KNR 908/101/6</t>
  </si>
  <si>
    <t>Kanały z kamionkowych rur kanalizacyjnych, układane w gotowym wykopie, w gruncie suchym lub o normalnej wilgotności, rura Fi·300·mm 48kN</t>
  </si>
  <si>
    <t>2.4</t>
  </si>
  <si>
    <t>Kanały z kamionkowych rur kanalizacyjnych, układane w gotowym wykopie, w gruncie suchym lub o normalnej wilgotnosci, rura Fi˙300˙mm 72kN</t>
  </si>
  <si>
    <t>2.5</t>
  </si>
  <si>
    <t>KNNR 4/1413/1 (2)</t>
  </si>
  <si>
    <t>szt</t>
  </si>
  <si>
    <t>Studnie rewizyjne z kręgów betonowych w gotowym wykopie, Fi·1000·mm, głębokość 3·m, z pierścieniem odciążającym</t>
  </si>
  <si>
    <t>2.6</t>
  </si>
  <si>
    <t>KNNR 4/1413/2</t>
  </si>
  <si>
    <t>0.5 m</t>
  </si>
  <si>
    <t>Studnie rewizyjne z kręgów betonowych w gotowym wykopie, Fi·1000·mm, za każde 0,5·m różnicy głębokości</t>
  </si>
  <si>
    <t>2.7</t>
  </si>
  <si>
    <t>KNNR 4/1610/4 (1)</t>
  </si>
  <si>
    <t>próba</t>
  </si>
  <si>
    <t>Próba wodna szczelności kanałów rurowych długości 50·m, Fi·300·mm, betonowych</t>
  </si>
  <si>
    <t>3</t>
  </si>
  <si>
    <t>Roboty ziemne-zasypanie wykopów</t>
  </si>
  <si>
    <t>3.1</t>
  </si>
  <si>
    <t>KNNR 1/214/5 (1)</t>
  </si>
  <si>
    <t>Zasypanie wykopów fundamentowych podłużnych, punktowych, rowów, wykopów obiektowych, ubijaki, grubość w stanie luźnym 25·cm, kategoria gruntu III-IV</t>
  </si>
  <si>
    <t>3.2</t>
  </si>
  <si>
    <t>KNR 231/114/1</t>
  </si>
  <si>
    <t>Podbudowy z kruszyw, pospółka, warstwa dolna, grubość warstwy po zagęszczeniu 20·cm-analogia uzupełnienie nawierzchni asfaltowej</t>
  </si>
  <si>
    <t>3.3</t>
  </si>
  <si>
    <t>KNNR 1/501/1</t>
  </si>
  <si>
    <t>Ręczne plantowanie powierzchni gruntu rodzimego, kategoria gruntu I-III</t>
  </si>
  <si>
    <t>4</t>
  </si>
  <si>
    <t>Dokumentacja</t>
  </si>
  <si>
    <t>4.1</t>
  </si>
  <si>
    <t>Kalkulacja indywidualna</t>
  </si>
  <si>
    <t>Inwetaryzacja geodyzyjna powykonawcza</t>
  </si>
  <si>
    <t>Krot.</t>
  </si>
  <si>
    <t>WARTOŚC KOSZTORYSU NETTO</t>
  </si>
  <si>
    <t>PODATEK VAT 23%</t>
  </si>
  <si>
    <t>WARTOŚC KOSZTORYSU BRUTTO</t>
  </si>
  <si>
    <t>KNNR 4/1413/3 (2)</t>
  </si>
  <si>
    <t>Studnie rewizyjne z kręgów betonowych w gotowym wykopie, Fi·1200·mm, głębokość 3·m, z pierścieniem odciążającym</t>
  </si>
  <si>
    <t>KNNR 4/1413/4</t>
  </si>
  <si>
    <t>Studnie rewizyjne z kręgów betonowych w gotowym wykopie, Fi·1200·mm, za każde 0,5·m różnicy głębokości</t>
  </si>
  <si>
    <t>2.8</t>
  </si>
  <si>
    <t>2.9</t>
  </si>
  <si>
    <t>1.18</t>
  </si>
  <si>
    <t>Pompowanie ścieków przy budowie studni na istniejącym kanale (studnia S16 - PZT)</t>
  </si>
  <si>
    <r>
      <t xml:space="preserve">
KOSZTORYS OFERTOWY
budowa kanału sanitarnego w rejonie szpitala (odcinek pomiędzy studniami S8 </t>
    </r>
    <r>
      <rPr>
        <b/>
        <sz val="16"/>
        <color theme="1"/>
        <rFont val="Aptos Narrow"/>
        <family val="2"/>
      </rPr>
      <t>÷</t>
    </r>
    <r>
      <rPr>
        <b/>
        <sz val="16"/>
        <color theme="1"/>
        <rFont val="Calibri"/>
        <family val="2"/>
      </rPr>
      <t xml:space="preserve"> S16)</t>
    </r>
    <r>
      <rPr>
        <b/>
        <sz val="16"/>
        <color theme="1"/>
        <rFont val="Calibri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</si>
</sst>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6"/>
      <color theme="1"/>
      <name val="Aptos Narrow"/>
      <family val="2"/>
    </font>
    <font>
      <b/>
      <sz val="16"/>
      <color theme="1"/>
      <name val="Calibri"/>
      <family val="2"/>
    </font>
    <font>
      <b/>
      <sz val="10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1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4" fontId="7" fillId="4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4" fontId="1" fillId="0" borderId="1" xfId="1" applyNumberFormat="1" applyFont="1" applyBorder="1" applyAlignment="1">
      <alignment horizontal="center" vertical="center"/>
    </xf>
    <xf numFmtId="0" fontId="1" fillId="5" borderId="1" xfId="1" applyFont="1" applyFill="1" applyBorder="1" applyAlignment="1">
      <alignment horizontal="center" vertical="center" wrapText="1"/>
    </xf>
    <xf numFmtId="4" fontId="1" fillId="5" borderId="1" xfId="1" applyNumberFormat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vertical="top" wrapText="1"/>
    </xf>
    <xf numFmtId="0" fontId="9" fillId="2" borderId="1" xfId="1" applyFont="1" applyFill="1" applyBorder="1" applyAlignment="1">
      <alignment vertical="top" wrapText="1"/>
    </xf>
    <xf numFmtId="0" fontId="9" fillId="2" borderId="1" xfId="1" applyFont="1" applyFill="1" applyBorder="1" applyAlignment="1">
      <alignment horizontal="center" vertical="center"/>
    </xf>
    <xf numFmtId="4" fontId="9" fillId="2" borderId="1" xfId="1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4" fontId="0" fillId="0" borderId="0" xfId="0" applyNumberFormat="1"/>
    <xf numFmtId="0" fontId="1" fillId="0" borderId="1" xfId="1" applyFont="1" applyBorder="1" applyAlignment="1">
      <alignment vertical="center" wrapText="1"/>
    </xf>
    <xf numFmtId="49" fontId="0" fillId="0" borderId="1" xfId="1" applyNumberFormat="1" applyFont="1" applyBorder="1" applyAlignment="1">
      <alignment vertical="center" wrapText="1"/>
    </xf>
    <xf numFmtId="49" fontId="9" fillId="2" borderId="1" xfId="1" applyNumberFormat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49" fontId="0" fillId="5" borderId="1" xfId="1" applyNumberFormat="1" applyFont="1" applyFill="1" applyBorder="1" applyAlignment="1">
      <alignment vertical="center" wrapText="1"/>
    </xf>
    <xf numFmtId="0" fontId="1" fillId="5" borderId="1" xfId="1" applyFont="1" applyFill="1" applyBorder="1" applyAlignment="1">
      <alignment vertical="center" wrapText="1"/>
    </xf>
    <xf numFmtId="4" fontId="1" fillId="0" borderId="1" xfId="1" applyNumberFormat="1" applyFont="1" applyBorder="1" applyAlignment="1" applyProtection="1">
      <alignment horizontal="center" vertical="center"/>
      <protection locked="0"/>
    </xf>
    <xf numFmtId="4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9" fillId="2" borderId="1" xfId="1" applyNumberFormat="1" applyFont="1" applyFill="1" applyBorder="1" applyAlignment="1" applyProtection="1">
      <alignment horizontal="center" vertical="center"/>
      <protection locked="0"/>
    </xf>
    <xf numFmtId="4" fontId="1" fillId="5" borderId="1" xfId="1" applyNumberFormat="1" applyFont="1" applyFill="1" applyBorder="1" applyAlignment="1" applyProtection="1">
      <alignment horizontal="center" vertical="center"/>
      <protection locked="0"/>
    </xf>
    <xf numFmtId="4" fontId="8" fillId="0" borderId="1" xfId="1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 wrapText="1"/>
    </xf>
    <xf numFmtId="0" fontId="8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</cellXfs>
  <cellStyles count="2">
    <cellStyle name="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zoomScaleNormal="100" workbookViewId="0">
      <selection activeCell="M2" sqref="M2"/>
    </sheetView>
  </sheetViews>
  <sheetFormatPr defaultRowHeight="15" x14ac:dyDescent="0.25"/>
  <cols>
    <col min="1" max="1" width="6.5703125" bestFit="1" customWidth="1"/>
    <col min="2" max="2" width="17.28515625" customWidth="1"/>
    <col min="3" max="3" width="79.42578125" customWidth="1"/>
    <col min="4" max="4" width="8.7109375" style="2" customWidth="1"/>
    <col min="5" max="5" width="9.28515625" style="13" customWidth="1"/>
    <col min="6" max="6" width="6.7109375" style="13" customWidth="1"/>
    <col min="7" max="7" width="13.140625" style="13" customWidth="1"/>
    <col min="8" max="8" width="14.28515625" style="13" customWidth="1"/>
  </cols>
  <sheetData>
    <row r="1" spans="1:8" ht="77.25" customHeight="1" x14ac:dyDescent="0.25">
      <c r="A1" s="28" t="s">
        <v>120</v>
      </c>
      <c r="B1" s="28"/>
      <c r="C1" s="28"/>
      <c r="D1" s="28"/>
      <c r="E1" s="28"/>
      <c r="F1" s="28"/>
      <c r="G1" s="28"/>
      <c r="H1" s="28"/>
    </row>
    <row r="2" spans="1:8" s="1" customFormat="1" ht="25.5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108</v>
      </c>
      <c r="G2" s="23" t="s">
        <v>7</v>
      </c>
      <c r="H2" s="23" t="s">
        <v>6</v>
      </c>
    </row>
    <row r="3" spans="1:8" x14ac:dyDescent="0.25">
      <c r="A3" s="9" t="s">
        <v>9</v>
      </c>
      <c r="B3" s="10" t="s">
        <v>8</v>
      </c>
      <c r="C3" s="10" t="s">
        <v>10</v>
      </c>
      <c r="D3" s="11" t="s">
        <v>0</v>
      </c>
      <c r="E3" s="12" t="s">
        <v>0</v>
      </c>
      <c r="F3" s="12" t="s">
        <v>0</v>
      </c>
      <c r="G3" s="24" t="s">
        <v>0</v>
      </c>
      <c r="H3" s="24">
        <f>SUM(H4:H21)</f>
        <v>0</v>
      </c>
    </row>
    <row r="4" spans="1:8" ht="30" x14ac:dyDescent="0.25">
      <c r="A4" s="17" t="s">
        <v>11</v>
      </c>
      <c r="B4" s="16" t="s">
        <v>12</v>
      </c>
      <c r="C4" s="16" t="s">
        <v>14</v>
      </c>
      <c r="D4" s="5" t="s">
        <v>13</v>
      </c>
      <c r="E4" s="6">
        <v>0.29599999999999999</v>
      </c>
      <c r="F4" s="22">
        <v>1</v>
      </c>
      <c r="G4" s="22"/>
      <c r="H4" s="22">
        <f>ROUND(E4*G4,2)</f>
        <v>0</v>
      </c>
    </row>
    <row r="5" spans="1:8" ht="30" x14ac:dyDescent="0.25">
      <c r="A5" s="17" t="s">
        <v>15</v>
      </c>
      <c r="B5" s="16" t="s">
        <v>16</v>
      </c>
      <c r="C5" s="16" t="s">
        <v>18</v>
      </c>
      <c r="D5" s="5" t="s">
        <v>17</v>
      </c>
      <c r="E5" s="6">
        <v>61.5</v>
      </c>
      <c r="F5" s="6">
        <v>1</v>
      </c>
      <c r="G5" s="22"/>
      <c r="H5" s="22">
        <f t="shared" ref="H5:H37" si="0">ROUND(E5*G5,2)</f>
        <v>0</v>
      </c>
    </row>
    <row r="6" spans="1:8" ht="30" x14ac:dyDescent="0.25">
      <c r="A6" s="17" t="s">
        <v>19</v>
      </c>
      <c r="B6" s="16" t="s">
        <v>20</v>
      </c>
      <c r="C6" s="16" t="s">
        <v>21</v>
      </c>
      <c r="D6" s="5" t="s">
        <v>17</v>
      </c>
      <c r="E6" s="6">
        <v>61.5</v>
      </c>
      <c r="F6" s="6">
        <v>5</v>
      </c>
      <c r="G6" s="22"/>
      <c r="H6" s="22">
        <f t="shared" si="0"/>
        <v>0</v>
      </c>
    </row>
    <row r="7" spans="1:8" ht="21" customHeight="1" x14ac:dyDescent="0.25">
      <c r="A7" s="17" t="s">
        <v>22</v>
      </c>
      <c r="B7" s="16" t="s">
        <v>23</v>
      </c>
      <c r="C7" s="16" t="s">
        <v>24</v>
      </c>
      <c r="D7" s="5" t="s">
        <v>17</v>
      </c>
      <c r="E7" s="6">
        <v>61.5</v>
      </c>
      <c r="F7" s="6">
        <v>2</v>
      </c>
      <c r="G7" s="22"/>
      <c r="H7" s="22">
        <f t="shared" si="0"/>
        <v>0</v>
      </c>
    </row>
    <row r="8" spans="1:8" ht="30" x14ac:dyDescent="0.25">
      <c r="A8" s="17" t="s">
        <v>25</v>
      </c>
      <c r="B8" s="16" t="s">
        <v>26</v>
      </c>
      <c r="C8" s="16" t="s">
        <v>28</v>
      </c>
      <c r="D8" s="5" t="s">
        <v>27</v>
      </c>
      <c r="E8" s="6">
        <v>23.37</v>
      </c>
      <c r="F8" s="6">
        <v>1</v>
      </c>
      <c r="G8" s="22"/>
      <c r="H8" s="22">
        <f t="shared" si="0"/>
        <v>0</v>
      </c>
    </row>
    <row r="9" spans="1:8" ht="30.75" customHeight="1" x14ac:dyDescent="0.25">
      <c r="A9" s="17" t="s">
        <v>29</v>
      </c>
      <c r="B9" s="16" t="s">
        <v>30</v>
      </c>
      <c r="C9" s="16" t="s">
        <v>31</v>
      </c>
      <c r="D9" s="5" t="s">
        <v>27</v>
      </c>
      <c r="E9" s="6">
        <v>23.37</v>
      </c>
      <c r="F9" s="6">
        <v>4</v>
      </c>
      <c r="G9" s="22"/>
      <c r="H9" s="22">
        <f t="shared" si="0"/>
        <v>0</v>
      </c>
    </row>
    <row r="10" spans="1:8" ht="30" x14ac:dyDescent="0.25">
      <c r="A10" s="17" t="s">
        <v>32</v>
      </c>
      <c r="B10" s="16" t="s">
        <v>33</v>
      </c>
      <c r="C10" s="16" t="s">
        <v>34</v>
      </c>
      <c r="D10" s="5" t="s">
        <v>27</v>
      </c>
      <c r="E10" s="6">
        <v>1176.47</v>
      </c>
      <c r="F10" s="6">
        <v>1</v>
      </c>
      <c r="G10" s="22"/>
      <c r="H10" s="22">
        <f t="shared" si="0"/>
        <v>0</v>
      </c>
    </row>
    <row r="11" spans="1:8" ht="36" customHeight="1" x14ac:dyDescent="0.25">
      <c r="A11" s="17" t="s">
        <v>35</v>
      </c>
      <c r="B11" s="16" t="s">
        <v>36</v>
      </c>
      <c r="C11" s="16" t="s">
        <v>37</v>
      </c>
      <c r="D11" s="5" t="s">
        <v>27</v>
      </c>
      <c r="E11" s="6">
        <v>37.79</v>
      </c>
      <c r="F11" s="6">
        <v>1</v>
      </c>
      <c r="G11" s="22"/>
      <c r="H11" s="22">
        <f t="shared" si="0"/>
        <v>0</v>
      </c>
    </row>
    <row r="12" spans="1:8" ht="30" x14ac:dyDescent="0.25">
      <c r="A12" s="17" t="s">
        <v>38</v>
      </c>
      <c r="B12" s="16" t="s">
        <v>39</v>
      </c>
      <c r="C12" s="16" t="s">
        <v>40</v>
      </c>
      <c r="D12" s="5" t="s">
        <v>27</v>
      </c>
      <c r="E12" s="6">
        <v>33.31</v>
      </c>
      <c r="F12" s="6">
        <v>1</v>
      </c>
      <c r="G12" s="22"/>
      <c r="H12" s="22">
        <f t="shared" si="0"/>
        <v>0</v>
      </c>
    </row>
    <row r="13" spans="1:8" ht="30" x14ac:dyDescent="0.25">
      <c r="A13" s="17" t="s">
        <v>41</v>
      </c>
      <c r="B13" s="16" t="s">
        <v>42</v>
      </c>
      <c r="C13" s="16" t="s">
        <v>44</v>
      </c>
      <c r="D13" s="5" t="s">
        <v>43</v>
      </c>
      <c r="E13" s="6">
        <v>9</v>
      </c>
      <c r="F13" s="6">
        <v>1</v>
      </c>
      <c r="G13" s="22"/>
      <c r="H13" s="22">
        <f t="shared" si="0"/>
        <v>0</v>
      </c>
    </row>
    <row r="14" spans="1:8" ht="30" x14ac:dyDescent="0.25">
      <c r="A14" s="17" t="s">
        <v>45</v>
      </c>
      <c r="B14" s="16" t="s">
        <v>46</v>
      </c>
      <c r="C14" s="16" t="s">
        <v>47</v>
      </c>
      <c r="D14" s="5" t="s">
        <v>43</v>
      </c>
      <c r="E14" s="6">
        <v>9</v>
      </c>
      <c r="F14" s="6">
        <v>1</v>
      </c>
      <c r="G14" s="22"/>
      <c r="H14" s="22">
        <f t="shared" si="0"/>
        <v>0</v>
      </c>
    </row>
    <row r="15" spans="1:8" ht="30" x14ac:dyDescent="0.25">
      <c r="A15" s="17" t="s">
        <v>48</v>
      </c>
      <c r="B15" s="16" t="s">
        <v>49</v>
      </c>
      <c r="C15" s="16" t="s">
        <v>51</v>
      </c>
      <c r="D15" s="5" t="s">
        <v>50</v>
      </c>
      <c r="E15" s="6">
        <v>21</v>
      </c>
      <c r="F15" s="6">
        <v>1</v>
      </c>
      <c r="G15" s="22"/>
      <c r="H15" s="22">
        <f t="shared" si="0"/>
        <v>0</v>
      </c>
    </row>
    <row r="16" spans="1:8" ht="30" x14ac:dyDescent="0.25">
      <c r="A16" s="17" t="s">
        <v>52</v>
      </c>
      <c r="B16" s="16" t="s">
        <v>53</v>
      </c>
      <c r="C16" s="16" t="s">
        <v>54</v>
      </c>
      <c r="D16" s="5" t="s">
        <v>43</v>
      </c>
      <c r="E16" s="6">
        <v>14</v>
      </c>
      <c r="F16" s="6">
        <v>1</v>
      </c>
      <c r="G16" s="22"/>
      <c r="H16" s="22">
        <f t="shared" si="0"/>
        <v>0</v>
      </c>
    </row>
    <row r="17" spans="1:11" ht="30" x14ac:dyDescent="0.25">
      <c r="A17" s="17" t="s">
        <v>55</v>
      </c>
      <c r="B17" s="16" t="s">
        <v>56</v>
      </c>
      <c r="C17" s="16" t="s">
        <v>57</v>
      </c>
      <c r="D17" s="5" t="s">
        <v>43</v>
      </c>
      <c r="E17" s="6">
        <v>14</v>
      </c>
      <c r="F17" s="6">
        <v>1</v>
      </c>
      <c r="G17" s="22"/>
      <c r="H17" s="22">
        <f t="shared" si="0"/>
        <v>0</v>
      </c>
    </row>
    <row r="18" spans="1:11" ht="30" x14ac:dyDescent="0.25">
      <c r="A18" s="17" t="s">
        <v>58</v>
      </c>
      <c r="B18" s="16" t="s">
        <v>59</v>
      </c>
      <c r="C18" s="16" t="s">
        <v>60</v>
      </c>
      <c r="D18" s="5" t="s">
        <v>50</v>
      </c>
      <c r="E18" s="6">
        <v>2</v>
      </c>
      <c r="F18" s="6">
        <v>1</v>
      </c>
      <c r="G18" s="22"/>
      <c r="H18" s="22">
        <f t="shared" si="0"/>
        <v>0</v>
      </c>
    </row>
    <row r="19" spans="1:11" ht="30" x14ac:dyDescent="0.25">
      <c r="A19" s="17" t="s">
        <v>61</v>
      </c>
      <c r="B19" s="16" t="s">
        <v>62</v>
      </c>
      <c r="C19" s="16" t="s">
        <v>63</v>
      </c>
      <c r="D19" s="5" t="s">
        <v>27</v>
      </c>
      <c r="E19" s="6">
        <v>308.83</v>
      </c>
      <c r="F19" s="6">
        <v>1</v>
      </c>
      <c r="G19" s="22"/>
      <c r="H19" s="22">
        <f t="shared" si="0"/>
        <v>0</v>
      </c>
    </row>
    <row r="20" spans="1:11" ht="45" x14ac:dyDescent="0.25">
      <c r="A20" s="17" t="s">
        <v>64</v>
      </c>
      <c r="B20" s="16" t="s">
        <v>65</v>
      </c>
      <c r="C20" s="16" t="s">
        <v>66</v>
      </c>
      <c r="D20" s="5" t="s">
        <v>17</v>
      </c>
      <c r="E20" s="6">
        <v>1834.58</v>
      </c>
      <c r="F20" s="6">
        <v>1</v>
      </c>
      <c r="G20" s="22"/>
      <c r="H20" s="22">
        <f t="shared" si="0"/>
        <v>0</v>
      </c>
    </row>
    <row r="21" spans="1:11" ht="30" x14ac:dyDescent="0.25">
      <c r="A21" s="17" t="s">
        <v>118</v>
      </c>
      <c r="B21" s="16" t="s">
        <v>106</v>
      </c>
      <c r="C21" s="16" t="s">
        <v>119</v>
      </c>
      <c r="D21" s="5" t="s">
        <v>43</v>
      </c>
      <c r="E21" s="6">
        <v>1</v>
      </c>
      <c r="F21" s="6">
        <v>1</v>
      </c>
      <c r="G21" s="22"/>
      <c r="H21" s="22">
        <f t="shared" si="0"/>
        <v>0</v>
      </c>
      <c r="K21" s="15"/>
    </row>
    <row r="22" spans="1:11" x14ac:dyDescent="0.25">
      <c r="A22" s="18" t="s">
        <v>67</v>
      </c>
      <c r="B22" s="19" t="s">
        <v>8</v>
      </c>
      <c r="C22" s="19" t="s">
        <v>68</v>
      </c>
      <c r="D22" s="11" t="s">
        <v>0</v>
      </c>
      <c r="E22" s="12" t="s">
        <v>0</v>
      </c>
      <c r="F22" s="12" t="s">
        <v>0</v>
      </c>
      <c r="G22" s="24"/>
      <c r="H22" s="24">
        <f>SUM(H23:H31)</f>
        <v>0</v>
      </c>
    </row>
    <row r="23" spans="1:11" x14ac:dyDescent="0.25">
      <c r="A23" s="17" t="s">
        <v>69</v>
      </c>
      <c r="B23" s="16" t="s">
        <v>70</v>
      </c>
      <c r="C23" s="16" t="s">
        <v>71</v>
      </c>
      <c r="D23" s="5" t="s">
        <v>27</v>
      </c>
      <c r="E23" s="6">
        <v>71.099999999999994</v>
      </c>
      <c r="F23" s="6">
        <v>1</v>
      </c>
      <c r="G23" s="22"/>
      <c r="H23" s="22">
        <f t="shared" si="0"/>
        <v>0</v>
      </c>
    </row>
    <row r="24" spans="1:11" x14ac:dyDescent="0.25">
      <c r="A24" s="17" t="s">
        <v>72</v>
      </c>
      <c r="B24" s="16" t="s">
        <v>73</v>
      </c>
      <c r="C24" s="16" t="s">
        <v>74</v>
      </c>
      <c r="D24" s="5" t="s">
        <v>27</v>
      </c>
      <c r="E24" s="6">
        <v>169.52</v>
      </c>
      <c r="F24" s="6">
        <v>1</v>
      </c>
      <c r="G24" s="22"/>
      <c r="H24" s="22">
        <f t="shared" si="0"/>
        <v>0</v>
      </c>
    </row>
    <row r="25" spans="1:11" ht="30" x14ac:dyDescent="0.25">
      <c r="A25" s="17" t="s">
        <v>75</v>
      </c>
      <c r="B25" s="16" t="s">
        <v>76</v>
      </c>
      <c r="C25" s="16" t="s">
        <v>77</v>
      </c>
      <c r="D25" s="5" t="s">
        <v>50</v>
      </c>
      <c r="E25" s="6">
        <v>207.5</v>
      </c>
      <c r="F25" s="6">
        <v>1</v>
      </c>
      <c r="G25" s="22"/>
      <c r="H25" s="22">
        <f t="shared" si="0"/>
        <v>0</v>
      </c>
    </row>
    <row r="26" spans="1:11" ht="30" x14ac:dyDescent="0.25">
      <c r="A26" s="17" t="s">
        <v>78</v>
      </c>
      <c r="B26" s="16" t="s">
        <v>76</v>
      </c>
      <c r="C26" s="16" t="s">
        <v>79</v>
      </c>
      <c r="D26" s="5" t="s">
        <v>50</v>
      </c>
      <c r="E26" s="6">
        <v>88.14</v>
      </c>
      <c r="F26" s="6">
        <v>1</v>
      </c>
      <c r="G26" s="22"/>
      <c r="H26" s="22">
        <f t="shared" si="0"/>
        <v>0</v>
      </c>
    </row>
    <row r="27" spans="1:11" ht="30" x14ac:dyDescent="0.25">
      <c r="A27" s="17" t="s">
        <v>80</v>
      </c>
      <c r="B27" s="16" t="s">
        <v>81</v>
      </c>
      <c r="C27" s="16" t="s">
        <v>83</v>
      </c>
      <c r="D27" s="5" t="s">
        <v>82</v>
      </c>
      <c r="E27" s="6">
        <v>5</v>
      </c>
      <c r="F27" s="6">
        <v>1</v>
      </c>
      <c r="G27" s="22"/>
      <c r="H27" s="22">
        <f t="shared" si="0"/>
        <v>0</v>
      </c>
    </row>
    <row r="28" spans="1:11" ht="30" x14ac:dyDescent="0.25">
      <c r="A28" s="17" t="s">
        <v>84</v>
      </c>
      <c r="B28" s="16" t="s">
        <v>85</v>
      </c>
      <c r="C28" s="16" t="s">
        <v>87</v>
      </c>
      <c r="D28" s="5" t="s">
        <v>86</v>
      </c>
      <c r="E28" s="6">
        <v>-2</v>
      </c>
      <c r="F28" s="6">
        <v>1</v>
      </c>
      <c r="G28" s="22"/>
      <c r="H28" s="22">
        <f t="shared" si="0"/>
        <v>0</v>
      </c>
    </row>
    <row r="29" spans="1:11" ht="30" x14ac:dyDescent="0.25">
      <c r="A29" s="17" t="s">
        <v>88</v>
      </c>
      <c r="B29" s="16" t="s">
        <v>112</v>
      </c>
      <c r="C29" s="16" t="s">
        <v>113</v>
      </c>
      <c r="D29" s="5" t="s">
        <v>82</v>
      </c>
      <c r="E29" s="14">
        <v>3</v>
      </c>
      <c r="F29" s="14">
        <v>1</v>
      </c>
      <c r="G29" s="22"/>
      <c r="H29" s="22">
        <f t="shared" si="0"/>
        <v>0</v>
      </c>
    </row>
    <row r="30" spans="1:11" ht="30" x14ac:dyDescent="0.25">
      <c r="A30" s="17" t="s">
        <v>116</v>
      </c>
      <c r="B30" s="16" t="s">
        <v>114</v>
      </c>
      <c r="C30" s="16" t="s">
        <v>115</v>
      </c>
      <c r="D30" s="5" t="s">
        <v>86</v>
      </c>
      <c r="E30" s="14">
        <v>14</v>
      </c>
      <c r="F30" s="14">
        <v>1</v>
      </c>
      <c r="G30" s="22"/>
      <c r="H30" s="22">
        <f t="shared" si="0"/>
        <v>0</v>
      </c>
    </row>
    <row r="31" spans="1:11" ht="30" x14ac:dyDescent="0.25">
      <c r="A31" s="17" t="s">
        <v>117</v>
      </c>
      <c r="B31" s="16" t="s">
        <v>89</v>
      </c>
      <c r="C31" s="16" t="s">
        <v>91</v>
      </c>
      <c r="D31" s="5" t="s">
        <v>90</v>
      </c>
      <c r="E31" s="6">
        <v>5.91</v>
      </c>
      <c r="F31" s="6">
        <v>1</v>
      </c>
      <c r="G31" s="22"/>
      <c r="H31" s="22">
        <f t="shared" si="0"/>
        <v>0</v>
      </c>
    </row>
    <row r="32" spans="1:11" x14ac:dyDescent="0.25">
      <c r="A32" s="18" t="s">
        <v>92</v>
      </c>
      <c r="B32" s="19" t="s">
        <v>8</v>
      </c>
      <c r="C32" s="19" t="s">
        <v>93</v>
      </c>
      <c r="D32" s="11" t="s">
        <v>0</v>
      </c>
      <c r="E32" s="12" t="s">
        <v>0</v>
      </c>
      <c r="F32" s="12" t="s">
        <v>0</v>
      </c>
      <c r="G32" s="24"/>
      <c r="H32" s="24">
        <f>SUM(H33:H35)</f>
        <v>0</v>
      </c>
    </row>
    <row r="33" spans="1:8" ht="30" x14ac:dyDescent="0.25">
      <c r="A33" s="17" t="s">
        <v>94</v>
      </c>
      <c r="B33" s="16" t="s">
        <v>95</v>
      </c>
      <c r="C33" s="16" t="s">
        <v>96</v>
      </c>
      <c r="D33" s="5" t="s">
        <v>27</v>
      </c>
      <c r="E33" s="6">
        <v>986.63</v>
      </c>
      <c r="F33" s="6">
        <v>1</v>
      </c>
      <c r="G33" s="22"/>
      <c r="H33" s="22">
        <f t="shared" si="0"/>
        <v>0</v>
      </c>
    </row>
    <row r="34" spans="1:8" ht="30" x14ac:dyDescent="0.25">
      <c r="A34" s="17" t="s">
        <v>97</v>
      </c>
      <c r="B34" s="16" t="s">
        <v>98</v>
      </c>
      <c r="C34" s="16" t="s">
        <v>99</v>
      </c>
      <c r="D34" s="5" t="s">
        <v>17</v>
      </c>
      <c r="E34" s="6">
        <v>61.5</v>
      </c>
      <c r="F34" s="6">
        <v>1</v>
      </c>
      <c r="G34" s="22"/>
      <c r="H34" s="22">
        <f t="shared" si="0"/>
        <v>0</v>
      </c>
    </row>
    <row r="35" spans="1:8" x14ac:dyDescent="0.25">
      <c r="A35" s="20" t="s">
        <v>100</v>
      </c>
      <c r="B35" s="21" t="s">
        <v>101</v>
      </c>
      <c r="C35" s="21" t="s">
        <v>102</v>
      </c>
      <c r="D35" s="7" t="s">
        <v>17</v>
      </c>
      <c r="E35" s="8">
        <v>442.5</v>
      </c>
      <c r="F35" s="8">
        <v>1</v>
      </c>
      <c r="G35" s="25"/>
      <c r="H35" s="25">
        <f t="shared" si="0"/>
        <v>0</v>
      </c>
    </row>
    <row r="36" spans="1:8" x14ac:dyDescent="0.25">
      <c r="A36" s="18" t="s">
        <v>103</v>
      </c>
      <c r="B36" s="19" t="s">
        <v>8</v>
      </c>
      <c r="C36" s="19" t="s">
        <v>104</v>
      </c>
      <c r="D36" s="11" t="s">
        <v>0</v>
      </c>
      <c r="E36" s="12" t="s">
        <v>0</v>
      </c>
      <c r="F36" s="12" t="s">
        <v>0</v>
      </c>
      <c r="G36" s="24"/>
      <c r="H36" s="24">
        <f>SUM(H37)</f>
        <v>0</v>
      </c>
    </row>
    <row r="37" spans="1:8" ht="30" x14ac:dyDescent="0.25">
      <c r="A37" s="17" t="s">
        <v>105</v>
      </c>
      <c r="B37" s="16" t="s">
        <v>106</v>
      </c>
      <c r="C37" s="16" t="s">
        <v>107</v>
      </c>
      <c r="D37" s="5" t="s">
        <v>43</v>
      </c>
      <c r="E37" s="6">
        <v>1</v>
      </c>
      <c r="F37" s="6">
        <v>1</v>
      </c>
      <c r="G37" s="22"/>
      <c r="H37" s="22">
        <f t="shared" si="0"/>
        <v>0</v>
      </c>
    </row>
    <row r="38" spans="1:8" x14ac:dyDescent="0.25">
      <c r="A38" s="29" t="s">
        <v>109</v>
      </c>
      <c r="B38" s="29"/>
      <c r="C38" s="29"/>
      <c r="D38" s="29"/>
      <c r="E38" s="29"/>
      <c r="F38" s="29"/>
      <c r="G38" s="29"/>
      <c r="H38" s="26">
        <f>H36+H32+H22+H3</f>
        <v>0</v>
      </c>
    </row>
    <row r="39" spans="1:8" x14ac:dyDescent="0.25">
      <c r="A39" s="30" t="s">
        <v>110</v>
      </c>
      <c r="B39" s="30"/>
      <c r="C39" s="30"/>
      <c r="D39" s="30"/>
      <c r="E39" s="30"/>
      <c r="F39" s="30"/>
      <c r="G39" s="30"/>
      <c r="H39" s="27">
        <f>ROUND(H38*23%,2)</f>
        <v>0</v>
      </c>
    </row>
    <row r="40" spans="1:8" x14ac:dyDescent="0.25">
      <c r="A40" s="30" t="s">
        <v>111</v>
      </c>
      <c r="B40" s="30"/>
      <c r="C40" s="30"/>
      <c r="D40" s="30"/>
      <c r="E40" s="30"/>
      <c r="F40" s="30"/>
      <c r="G40" s="30"/>
      <c r="H40" s="27">
        <f>H38+H39</f>
        <v>0</v>
      </c>
    </row>
  </sheetData>
  <sheetProtection algorithmName="SHA-512" hashValue="I9llyHO2UY/Dd6ULwPBZbTi+01LXZ6K7FVNiWtr9OIRPiM5/MwU4nmGGlEne53/7mlcEQRyGHQ4DyWOb5r/L/w==" saltValue="msLMO052hJTbQcCaNywy9Q==" spinCount="100000" sheet="1" objects="1" scenarios="1"/>
  <mergeCells count="4">
    <mergeCell ref="A1:H1"/>
    <mergeCell ref="A38:G38"/>
    <mergeCell ref="A39:G39"/>
    <mergeCell ref="A40:G40"/>
  </mergeCells>
  <phoneticPr fontId="10" type="noConversion"/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Batkiewicz</dc:creator>
  <cp:lastModifiedBy>Renata Batkiewicz</cp:lastModifiedBy>
  <cp:lastPrinted>2025-01-13T13:18:30Z</cp:lastPrinted>
  <dcterms:created xsi:type="dcterms:W3CDTF">2025-01-13T13:46:57Z</dcterms:created>
  <dcterms:modified xsi:type="dcterms:W3CDTF">2025-01-20T11:34:09Z</dcterms:modified>
</cp:coreProperties>
</file>