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ieczynska\Desktop\Energia elektryczna\do publikacji\"/>
    </mc:Choice>
  </mc:AlternateContent>
  <xr:revisionPtr revIDLastSave="0" documentId="13_ncr:1_{3EB2EA87-FAE3-43FD-8BB0-40BFEEE0FA9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Zestawienie" sheetId="1" r:id="rId1"/>
    <sheet name="Arkusz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" l="1"/>
  <c r="N36" i="1"/>
  <c r="N35" i="1"/>
  <c r="N34" i="1"/>
  <c r="N33" i="1"/>
  <c r="M38" i="1"/>
  <c r="Q3" i="1"/>
  <c r="P26" i="1" l="1"/>
  <c r="O26" i="1"/>
  <c r="P22" i="1"/>
  <c r="O22" i="1"/>
  <c r="P10" i="1"/>
  <c r="O10" i="1"/>
  <c r="P27" i="1"/>
  <c r="O27" i="1"/>
  <c r="N32" i="1"/>
  <c r="N38" i="1" s="1"/>
  <c r="P12" i="1" l="1"/>
  <c r="O12" i="1"/>
  <c r="P19" i="1"/>
  <c r="O19" i="1"/>
  <c r="P20" i="1"/>
  <c r="O20" i="1"/>
  <c r="P23" i="1"/>
  <c r="O23" i="1"/>
  <c r="W31" i="1"/>
  <c r="V31" i="1"/>
  <c r="W30" i="1"/>
  <c r="V30" i="1"/>
  <c r="V38" i="1" s="1"/>
  <c r="U28" i="1"/>
  <c r="U38" i="1" s="1"/>
  <c r="T28" i="1"/>
  <c r="T38" i="1" s="1"/>
  <c r="W38" i="1" l="1"/>
  <c r="P15" i="1"/>
  <c r="P13" i="1"/>
  <c r="O15" i="1"/>
  <c r="O13" i="1"/>
  <c r="O7" i="1" l="1"/>
  <c r="Q4" i="1"/>
  <c r="S5" i="1"/>
  <c r="R5" i="1"/>
  <c r="Q5" i="1"/>
  <c r="S4" i="1"/>
  <c r="R4" i="1"/>
  <c r="Q38" i="1" l="1"/>
  <c r="O9" i="1"/>
  <c r="O29" i="1"/>
  <c r="P29" i="1"/>
  <c r="O17" i="1" l="1"/>
  <c r="P24" i="1" l="1"/>
  <c r="O24" i="1"/>
  <c r="P17" i="1"/>
  <c r="P9" i="1"/>
  <c r="P7" i="1"/>
  <c r="R3" i="1" l="1"/>
  <c r="R38" i="1" s="1"/>
  <c r="S3" i="1"/>
  <c r="S38" i="1" s="1"/>
  <c r="P6" i="1"/>
  <c r="P38" i="1" s="1"/>
  <c r="O6" i="1"/>
  <c r="O38" i="1" s="1"/>
</calcChain>
</file>

<file path=xl/sharedStrings.xml><?xml version="1.0" encoding="utf-8"?>
<sst xmlns="http://schemas.openxmlformats.org/spreadsheetml/2006/main" count="233" uniqueCount="148">
  <si>
    <t>Lp</t>
  </si>
  <si>
    <t>Płatnik numer punktu poboru</t>
  </si>
  <si>
    <t>Punkt odbioru</t>
  </si>
  <si>
    <t>Nr umowy</t>
  </si>
  <si>
    <t>licznik nr</t>
  </si>
  <si>
    <t>[kW]</t>
  </si>
  <si>
    <t>Oczyszczalnia Ścieków zasilanie 1</t>
  </si>
  <si>
    <t>Oczyszczalnia Ścieków zasilanie 2</t>
  </si>
  <si>
    <t>B23</t>
  </si>
  <si>
    <t>Ogródki działkowe</t>
  </si>
  <si>
    <t>Hydrofornia ul. Sikorskiego</t>
  </si>
  <si>
    <t>Hydrofornia ul. Podhalańska</t>
  </si>
  <si>
    <t>96/0001139</t>
  </si>
  <si>
    <t>Hydrofornia ul. Szaflarska1</t>
  </si>
  <si>
    <t>Pompownia Kokoszków "Hydrofornia"</t>
  </si>
  <si>
    <t>96/0001136</t>
  </si>
  <si>
    <t>96/0001021</t>
  </si>
  <si>
    <t>96/0001133</t>
  </si>
  <si>
    <t>Przepompownia Parkowa "Ibisor"</t>
  </si>
  <si>
    <t>96/0001135</t>
  </si>
  <si>
    <t xml:space="preserve">Przepompownia Kotlina </t>
  </si>
  <si>
    <t>96/0004731</t>
  </si>
  <si>
    <t>96/0004726</t>
  </si>
  <si>
    <t>Studnia  Równia Szaflarska S11</t>
  </si>
  <si>
    <t>Studnia Głębinowa na Skarpie</t>
  </si>
  <si>
    <t>96/0001137</t>
  </si>
  <si>
    <t>96/2000191</t>
  </si>
  <si>
    <t>Studnie Grel</t>
  </si>
  <si>
    <t>96/0001118</t>
  </si>
  <si>
    <t>Ul. Długa</t>
  </si>
  <si>
    <t>96/20001803</t>
  </si>
  <si>
    <t>Planowane zużycie roczne</t>
  </si>
  <si>
    <t>moc umowna</t>
  </si>
  <si>
    <t xml:space="preserve"> taryfy</t>
  </si>
  <si>
    <t>Planowanie zużycie energii w strefie rannej w kWh B-23</t>
  </si>
  <si>
    <t>Planowanie zużycie energii w strefie popołudniowej w kWh B-23</t>
  </si>
  <si>
    <t>Planowanie zużycie energii pozostałe godziny w kWh B-23</t>
  </si>
  <si>
    <t>MZWIK - Studnie głębinowe "Studnia głębinowa NZPS"</t>
  </si>
  <si>
    <t>Dane adresowe punktu odbioru</t>
  </si>
  <si>
    <t>kod pocztowy</t>
  </si>
  <si>
    <t>miasto/poczta</t>
  </si>
  <si>
    <t>ulica/miejscowość</t>
  </si>
  <si>
    <t>nr</t>
  </si>
  <si>
    <t>34-400</t>
  </si>
  <si>
    <t>Nowy Targ</t>
  </si>
  <si>
    <t>Polna  / 
Nowy Targ</t>
  </si>
  <si>
    <t>Szaflarska /
Nowy Targ</t>
  </si>
  <si>
    <t>Ludźmierska /</t>
  </si>
  <si>
    <t>os. Bór /
 Nowy Targ</t>
  </si>
  <si>
    <t>Klikuszówka dz. 2978/2 Nowy Targ</t>
  </si>
  <si>
    <t>gen. Wł. Sikorskiego / Nowy Targ</t>
  </si>
  <si>
    <t>11a</t>
  </si>
  <si>
    <t>os. Na Skarpie /
 Nowy Targ</t>
  </si>
  <si>
    <t>Parkowa</t>
  </si>
  <si>
    <t>Grel / 
Nowy Targ</t>
  </si>
  <si>
    <t>Kowaniec</t>
  </si>
  <si>
    <t>Kotlina</t>
  </si>
  <si>
    <t>Kokoszków</t>
  </si>
  <si>
    <t>Długa / 
Nowy Targ</t>
  </si>
  <si>
    <t>Waksmundzka dz. 15788/4
Nowy Targ</t>
  </si>
  <si>
    <t>Ludźmierska /
Nowy Targ</t>
  </si>
  <si>
    <t>Studnia Głębinowa Bór PS1-PS-2</t>
  </si>
  <si>
    <t>Studnia Głębinowa Ludźmierska ST1 JANAS</t>
  </si>
  <si>
    <t>HYDROFORNIA WILLOWA</t>
  </si>
  <si>
    <t>Willowa/Nowy Targ</t>
  </si>
  <si>
    <t>C12B</t>
  </si>
  <si>
    <t>96/2001046</t>
  </si>
  <si>
    <t>C12A</t>
  </si>
  <si>
    <t>96/0004744</t>
  </si>
  <si>
    <t>PPE ENID/PPE</t>
  </si>
  <si>
    <t xml:space="preserve">96/0001134  </t>
  </si>
  <si>
    <t xml:space="preserve">96/0001138   </t>
  </si>
  <si>
    <t>Przepompownia Niwa PS7</t>
  </si>
  <si>
    <t>C11</t>
  </si>
  <si>
    <t>ACPRO/UD/01/2020</t>
  </si>
  <si>
    <t>PPE PLACPRONT01000008</t>
  </si>
  <si>
    <t xml:space="preserve">PRZEPOMPOWNIA NIWA PS1 </t>
  </si>
  <si>
    <t>Niwa/Nowy Targ DZIAŁKA 2046</t>
  </si>
  <si>
    <t>Przepompownia Niwa PS3</t>
  </si>
  <si>
    <t>Niwa działka 2133</t>
  </si>
  <si>
    <t>PPE 590322429600974347</t>
  </si>
  <si>
    <t xml:space="preserve">D/I/96/42/22/000131 </t>
  </si>
  <si>
    <t>D/I/96/42/20/000019</t>
  </si>
  <si>
    <t>PPE 590322429600978338</t>
  </si>
  <si>
    <t>Niwa działka 1144/3</t>
  </si>
  <si>
    <t>Przepompownia SAG ul. Waksmundzka</t>
  </si>
  <si>
    <t>Przepompownia Klikuszówka P1</t>
  </si>
  <si>
    <t xml:space="preserve">Planowanie zużycie energii w strefie całodobowej w kWh C-11 </t>
  </si>
  <si>
    <t xml:space="preserve">Planowanie zużycie energii w strefie dzień w kWh C-12 b </t>
  </si>
  <si>
    <t xml:space="preserve">Planowanie zużycie energii w strefie noc w kWh C-12 b </t>
  </si>
  <si>
    <t>Podhalańska k. bloku nr 4  /
Nowy Targ</t>
  </si>
  <si>
    <t>Planowanie zużycie energii w strefie szczyt w kWh C-22A</t>
  </si>
  <si>
    <t>Planowanie zużycie energii w strefie pozaszczyt w kWh C-22A</t>
  </si>
  <si>
    <t>Planowanie zużycie energii w strefie szczyt w kWh C-12A</t>
  </si>
  <si>
    <t>Planowanie zużycie energii w strefie pozaszczyt w kWh C-12A</t>
  </si>
  <si>
    <t>Studnie głębinowe/ Ogródki działkowe</t>
  </si>
  <si>
    <t>Razem</t>
  </si>
  <si>
    <t>PPE 590322429601198391</t>
  </si>
  <si>
    <t>PPE 590322429601205914</t>
  </si>
  <si>
    <t>PPE590322429600989273</t>
  </si>
  <si>
    <t>PPE 590322429600998534</t>
  </si>
  <si>
    <t>PPE 590322429600976532</t>
  </si>
  <si>
    <t>Kokoszków przepompownia 6633/4</t>
  </si>
  <si>
    <t>Nowe 2860/5</t>
  </si>
  <si>
    <t>Nowe 3272/7</t>
  </si>
  <si>
    <t>34-401</t>
  </si>
  <si>
    <t>34-402</t>
  </si>
  <si>
    <t>34-403</t>
  </si>
  <si>
    <t>34-404</t>
  </si>
  <si>
    <t>34-405</t>
  </si>
  <si>
    <t>D/I/96/42/23/000175</t>
  </si>
  <si>
    <t>D/I/96/42/23/000229</t>
  </si>
  <si>
    <t>D/I/96/42/23/000179</t>
  </si>
  <si>
    <t>D/I/96/42/24/000196</t>
  </si>
  <si>
    <t>D/I/96/42/24/000195</t>
  </si>
  <si>
    <t>Kowaniec "Zbiorniki"</t>
  </si>
  <si>
    <t>PPE 590322429600889474</t>
  </si>
  <si>
    <t>PPE 590322429600899442</t>
  </si>
  <si>
    <t>PPE  590322429600893044</t>
  </si>
  <si>
    <t>PPE 590322429600893648</t>
  </si>
  <si>
    <t>PPE  590322429600899343</t>
  </si>
  <si>
    <t>PPE  590322429600893051</t>
  </si>
  <si>
    <t>PPE 590322429600881621</t>
  </si>
  <si>
    <t>PPE  590322429600893013</t>
  </si>
  <si>
    <t>PPE  590322429600893037</t>
  </si>
  <si>
    <t>PPE  590322429600893020</t>
  </si>
  <si>
    <t>PPE  590322429600930268</t>
  </si>
  <si>
    <t>PPE  590322429600924793</t>
  </si>
  <si>
    <t>PPE  590322429600893075</t>
  </si>
  <si>
    <t>PPE   590322429600893068</t>
  </si>
  <si>
    <t>PPE  590322429600944241</t>
  </si>
  <si>
    <t>PPE 590322429600895468</t>
  </si>
  <si>
    <t>PPE  590322429600889481</t>
  </si>
  <si>
    <t>PPE 590322429600896069</t>
  </si>
  <si>
    <t>PPE 590322429600976693</t>
  </si>
  <si>
    <t>PPE  590322429601008348</t>
  </si>
  <si>
    <t xml:space="preserve">Niwa PS-5  </t>
  </si>
  <si>
    <t xml:space="preserve">Niwa PS-2  </t>
  </si>
  <si>
    <t>Nowe działka 2860/5</t>
  </si>
  <si>
    <t>Nowe działka 3272/7</t>
  </si>
  <si>
    <t>Niwa  działka 1172</t>
  </si>
  <si>
    <t>Niwa działka 2088/5</t>
  </si>
  <si>
    <t>S322371589444</t>
  </si>
  <si>
    <t>S3223371639023</t>
  </si>
  <si>
    <t>S322371639026</t>
  </si>
  <si>
    <t>S322371591384</t>
  </si>
  <si>
    <t>S322271506226</t>
  </si>
  <si>
    <t>C22A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</si>
</sst>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11"/>
      <color rgb="FF00B05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12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2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4" fontId="5" fillId="0" borderId="2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4" fontId="5" fillId="0" borderId="9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" fontId="5" fillId="0" borderId="8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12" fontId="5" fillId="2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0" fontId="0" fillId="0" borderId="2" xfId="0" applyBorder="1"/>
    <xf numFmtId="1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2" fontId="5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9"/>
  <sheetViews>
    <sheetView tabSelected="1" zoomScale="85" zoomScaleNormal="85" workbookViewId="0">
      <pane ySplit="2" topLeftCell="A3" activePane="bottomLeft" state="frozen"/>
      <selection pane="bottomLeft" activeCell="L29" sqref="L29"/>
    </sheetView>
  </sheetViews>
  <sheetFormatPr defaultColWidth="9" defaultRowHeight="15"/>
  <cols>
    <col min="1" max="2" width="9" style="26"/>
    <col min="3" max="3" width="24" style="26" customWidth="1"/>
    <col min="4" max="4" width="9.5" style="26" bestFit="1" customWidth="1"/>
    <col min="5" max="5" width="9.75" style="26" bestFit="1" customWidth="1"/>
    <col min="6" max="6" width="19.25" style="26" customWidth="1"/>
    <col min="7" max="7" width="2.625" style="26" customWidth="1"/>
    <col min="8" max="8" width="19.625" style="26" customWidth="1"/>
    <col min="9" max="9" width="28.875" style="26" customWidth="1"/>
    <col min="10" max="10" width="21.5" style="26" customWidth="1"/>
    <col min="11" max="12" width="9" style="26"/>
    <col min="13" max="13" width="20.5" style="26" customWidth="1"/>
    <col min="14" max="14" width="14.25" style="26" customWidth="1"/>
    <col min="15" max="15" width="13" style="26" customWidth="1"/>
    <col min="16" max="16" width="12.375" style="26" customWidth="1"/>
    <col min="17" max="17" width="11.5" style="26" customWidth="1"/>
    <col min="18" max="18" width="12" style="26" customWidth="1"/>
    <col min="19" max="19" width="11.625" style="26" customWidth="1"/>
    <col min="20" max="20" width="12.375" style="26" customWidth="1"/>
    <col min="21" max="21" width="11.5" style="26" customWidth="1"/>
    <col min="22" max="22" width="10.75" style="26" customWidth="1"/>
    <col min="23" max="23" width="12" style="26" customWidth="1"/>
    <col min="24" max="16384" width="9" style="26"/>
  </cols>
  <sheetData>
    <row r="1" spans="1:23" ht="60.75" thickBot="1">
      <c r="A1" s="73" t="s">
        <v>0</v>
      </c>
      <c r="B1" s="56" t="s">
        <v>1</v>
      </c>
      <c r="C1" s="74" t="s">
        <v>2</v>
      </c>
      <c r="D1" s="74" t="s">
        <v>38</v>
      </c>
      <c r="E1" s="74"/>
      <c r="F1" s="74"/>
      <c r="G1" s="74"/>
      <c r="H1" s="75" t="s">
        <v>3</v>
      </c>
      <c r="I1" s="54" t="s">
        <v>69</v>
      </c>
      <c r="J1" s="54" t="s">
        <v>4</v>
      </c>
      <c r="K1" s="8" t="s">
        <v>32</v>
      </c>
      <c r="L1" s="8" t="s">
        <v>33</v>
      </c>
      <c r="M1" s="9" t="s">
        <v>31</v>
      </c>
      <c r="N1" s="9" t="s">
        <v>87</v>
      </c>
      <c r="O1" s="9" t="s">
        <v>88</v>
      </c>
      <c r="P1" s="36" t="s">
        <v>89</v>
      </c>
      <c r="Q1" s="37" t="s">
        <v>34</v>
      </c>
      <c r="R1" s="38" t="s">
        <v>35</v>
      </c>
      <c r="S1" s="38" t="s">
        <v>36</v>
      </c>
      <c r="T1" s="38" t="s">
        <v>91</v>
      </c>
      <c r="U1" s="38" t="s">
        <v>92</v>
      </c>
      <c r="V1" s="38" t="s">
        <v>93</v>
      </c>
      <c r="W1" s="39" t="s">
        <v>94</v>
      </c>
    </row>
    <row r="2" spans="1:23" ht="15.75" thickBot="1">
      <c r="A2" s="73"/>
      <c r="B2" s="57"/>
      <c r="C2" s="74"/>
      <c r="D2" s="7" t="s">
        <v>39</v>
      </c>
      <c r="E2" s="7" t="s">
        <v>40</v>
      </c>
      <c r="F2" s="7" t="s">
        <v>41</v>
      </c>
      <c r="G2" s="7" t="s">
        <v>42</v>
      </c>
      <c r="H2" s="75"/>
      <c r="I2" s="55"/>
      <c r="J2" s="55"/>
      <c r="K2" s="22" t="s">
        <v>5</v>
      </c>
      <c r="L2" s="22"/>
      <c r="M2" s="23" t="s">
        <v>5</v>
      </c>
      <c r="N2" s="23"/>
      <c r="O2" s="23" t="s">
        <v>5</v>
      </c>
      <c r="P2" s="34" t="s">
        <v>5</v>
      </c>
      <c r="Q2" s="40" t="s">
        <v>5</v>
      </c>
      <c r="R2" s="41" t="s">
        <v>5</v>
      </c>
      <c r="S2" s="41" t="s">
        <v>5</v>
      </c>
      <c r="T2" s="40" t="s">
        <v>5</v>
      </c>
      <c r="U2" s="40" t="s">
        <v>5</v>
      </c>
      <c r="V2" s="41" t="s">
        <v>5</v>
      </c>
      <c r="W2" s="41" t="s">
        <v>5</v>
      </c>
    </row>
    <row r="3" spans="1:23" ht="40.5" customHeight="1">
      <c r="A3" s="5">
        <v>1</v>
      </c>
      <c r="B3" s="24">
        <v>50008562</v>
      </c>
      <c r="C3" s="10" t="s">
        <v>6</v>
      </c>
      <c r="D3" s="6" t="s">
        <v>43</v>
      </c>
      <c r="E3" s="6" t="s">
        <v>44</v>
      </c>
      <c r="F3" s="6" t="s">
        <v>45</v>
      </c>
      <c r="G3" s="6">
        <v>51</v>
      </c>
      <c r="H3" s="6">
        <v>4061009322</v>
      </c>
      <c r="I3" s="6" t="s">
        <v>132</v>
      </c>
      <c r="J3" s="10">
        <v>54118282</v>
      </c>
      <c r="K3" s="33">
        <v>450</v>
      </c>
      <c r="L3" s="33" t="s">
        <v>8</v>
      </c>
      <c r="M3" s="30">
        <v>1400000</v>
      </c>
      <c r="N3" s="30"/>
      <c r="O3" s="32"/>
      <c r="P3" s="42"/>
      <c r="Q3" s="32">
        <f>M3*0.17</f>
        <v>238000.00000000003</v>
      </c>
      <c r="R3" s="32">
        <f>M3*0.11</f>
        <v>154000</v>
      </c>
      <c r="S3" s="32">
        <f>M3*0.72</f>
        <v>1008000</v>
      </c>
      <c r="T3" s="45"/>
      <c r="U3" s="46"/>
      <c r="V3" s="46"/>
      <c r="W3" s="46"/>
    </row>
    <row r="4" spans="1:23" ht="35.25" customHeight="1">
      <c r="A4" s="19">
        <v>2</v>
      </c>
      <c r="B4" s="12">
        <v>50008562</v>
      </c>
      <c r="C4" s="3" t="s">
        <v>7</v>
      </c>
      <c r="D4" s="1" t="s">
        <v>43</v>
      </c>
      <c r="E4" s="1" t="s">
        <v>44</v>
      </c>
      <c r="F4" s="1" t="s">
        <v>45</v>
      </c>
      <c r="G4" s="1">
        <v>51</v>
      </c>
      <c r="H4" s="1">
        <v>4061009323</v>
      </c>
      <c r="I4" s="1" t="s">
        <v>116</v>
      </c>
      <c r="J4" s="3">
        <v>54118287</v>
      </c>
      <c r="K4" s="21">
        <v>450</v>
      </c>
      <c r="L4" s="21" t="s">
        <v>8</v>
      </c>
      <c r="M4" s="20">
        <v>1200000</v>
      </c>
      <c r="N4" s="20"/>
      <c r="O4" s="27"/>
      <c r="P4" s="35"/>
      <c r="Q4" s="27">
        <f>M4*0.17</f>
        <v>204000.00000000003</v>
      </c>
      <c r="R4" s="27">
        <f>M4*0.11</f>
        <v>132000</v>
      </c>
      <c r="S4" s="27">
        <f>M4*0.72</f>
        <v>864000</v>
      </c>
      <c r="T4" s="47"/>
      <c r="U4" s="25"/>
      <c r="V4" s="25"/>
      <c r="W4" s="25"/>
    </row>
    <row r="5" spans="1:23" ht="32.450000000000003" customHeight="1">
      <c r="A5" s="19">
        <v>3</v>
      </c>
      <c r="B5" s="12">
        <v>50008563</v>
      </c>
      <c r="C5" s="3" t="s">
        <v>9</v>
      </c>
      <c r="D5" s="1" t="s">
        <v>43</v>
      </c>
      <c r="E5" s="1" t="s">
        <v>44</v>
      </c>
      <c r="F5" s="1" t="s">
        <v>95</v>
      </c>
      <c r="G5" s="1"/>
      <c r="H5" s="1">
        <v>4061009296</v>
      </c>
      <c r="I5" s="1" t="s">
        <v>117</v>
      </c>
      <c r="J5" s="1">
        <v>3030006281</v>
      </c>
      <c r="K5" s="21">
        <v>50</v>
      </c>
      <c r="L5" s="21" t="s">
        <v>8</v>
      </c>
      <c r="M5" s="31">
        <v>170000</v>
      </c>
      <c r="N5" s="31"/>
      <c r="O5" s="27"/>
      <c r="P5" s="35"/>
      <c r="Q5" s="27">
        <f>M5*0.17</f>
        <v>28900.000000000004</v>
      </c>
      <c r="R5" s="27">
        <f>M5*0.11</f>
        <v>18700</v>
      </c>
      <c r="S5" s="27">
        <f>M5*0.72</f>
        <v>122400</v>
      </c>
      <c r="T5" s="47"/>
      <c r="U5" s="25"/>
      <c r="V5" s="25"/>
      <c r="W5" s="25"/>
    </row>
    <row r="6" spans="1:23" ht="42.75" customHeight="1">
      <c r="A6" s="19">
        <v>4</v>
      </c>
      <c r="B6" s="12">
        <v>50008007</v>
      </c>
      <c r="C6" s="3" t="s">
        <v>10</v>
      </c>
      <c r="D6" s="1" t="s">
        <v>43</v>
      </c>
      <c r="E6" s="1" t="s">
        <v>44</v>
      </c>
      <c r="F6" s="1" t="s">
        <v>50</v>
      </c>
      <c r="G6" s="1" t="s">
        <v>51</v>
      </c>
      <c r="H6" s="1">
        <v>4061012435</v>
      </c>
      <c r="I6" s="1" t="s">
        <v>118</v>
      </c>
      <c r="J6" s="3">
        <v>75122498</v>
      </c>
      <c r="K6" s="21">
        <v>16</v>
      </c>
      <c r="L6" s="21" t="s">
        <v>65</v>
      </c>
      <c r="M6" s="20">
        <v>11000</v>
      </c>
      <c r="N6" s="20"/>
      <c r="O6" s="27">
        <f>PRODUCT(M6,0.7)</f>
        <v>7699.9999999999991</v>
      </c>
      <c r="P6" s="35">
        <f>PRODUCT(M6,0.3)</f>
        <v>3300</v>
      </c>
      <c r="Q6" s="27"/>
      <c r="R6" s="27"/>
      <c r="S6" s="27"/>
      <c r="T6" s="47"/>
      <c r="U6" s="25"/>
      <c r="V6" s="25"/>
      <c r="W6" s="25"/>
    </row>
    <row r="7" spans="1:23" ht="22.5" customHeight="1">
      <c r="A7" s="68">
        <v>5</v>
      </c>
      <c r="B7" s="69">
        <v>30111264</v>
      </c>
      <c r="C7" s="67" t="s">
        <v>11</v>
      </c>
      <c r="D7" s="66" t="s">
        <v>43</v>
      </c>
      <c r="E7" s="66" t="s">
        <v>44</v>
      </c>
      <c r="F7" s="66" t="s">
        <v>90</v>
      </c>
      <c r="G7" s="60"/>
      <c r="H7" s="66" t="s">
        <v>12</v>
      </c>
      <c r="I7" s="66" t="s">
        <v>119</v>
      </c>
      <c r="J7" s="72">
        <v>322056165020</v>
      </c>
      <c r="K7" s="59">
        <v>19</v>
      </c>
      <c r="L7" s="59" t="s">
        <v>65</v>
      </c>
      <c r="M7" s="81">
        <v>25000</v>
      </c>
      <c r="N7" s="29"/>
      <c r="O7" s="76">
        <f>PRODUCT(M7,0.7)</f>
        <v>17500</v>
      </c>
      <c r="P7" s="77">
        <f>PRODUCT(M7,0.3)</f>
        <v>7500</v>
      </c>
      <c r="Q7" s="83"/>
      <c r="R7" s="83"/>
      <c r="S7" s="83"/>
      <c r="T7" s="85"/>
      <c r="U7" s="85"/>
      <c r="V7" s="85"/>
      <c r="W7" s="85"/>
    </row>
    <row r="8" spans="1:23" ht="25.5" customHeight="1">
      <c r="A8" s="68"/>
      <c r="B8" s="69"/>
      <c r="C8" s="67"/>
      <c r="D8" s="66"/>
      <c r="E8" s="66"/>
      <c r="F8" s="66"/>
      <c r="G8" s="61"/>
      <c r="H8" s="66"/>
      <c r="I8" s="66"/>
      <c r="J8" s="72"/>
      <c r="K8" s="59"/>
      <c r="L8" s="59"/>
      <c r="M8" s="82"/>
      <c r="N8" s="30"/>
      <c r="O8" s="76"/>
      <c r="P8" s="77"/>
      <c r="Q8" s="84"/>
      <c r="R8" s="84"/>
      <c r="S8" s="84"/>
      <c r="T8" s="86"/>
      <c r="U8" s="86"/>
      <c r="V8" s="86"/>
      <c r="W8" s="86"/>
    </row>
    <row r="9" spans="1:23" ht="36.75" customHeight="1">
      <c r="A9" s="19">
        <v>6</v>
      </c>
      <c r="B9" s="14">
        <v>50008015</v>
      </c>
      <c r="C9" s="3" t="s">
        <v>13</v>
      </c>
      <c r="D9" s="3" t="s">
        <v>43</v>
      </c>
      <c r="E9" s="3" t="s">
        <v>44</v>
      </c>
      <c r="F9" s="3" t="s">
        <v>46</v>
      </c>
      <c r="G9" s="3"/>
      <c r="H9" s="3">
        <v>4061009256</v>
      </c>
      <c r="I9" s="3" t="s">
        <v>120</v>
      </c>
      <c r="J9" s="52">
        <v>322156450186</v>
      </c>
      <c r="K9" s="21">
        <v>22</v>
      </c>
      <c r="L9" s="21" t="s">
        <v>65</v>
      </c>
      <c r="M9" s="20">
        <v>30000</v>
      </c>
      <c r="N9" s="20"/>
      <c r="O9" s="27">
        <f>PRODUCT(M9,0.7)</f>
        <v>21000</v>
      </c>
      <c r="P9" s="35">
        <f t="shared" ref="P9:P17" si="0">PRODUCT(M9,0.3)</f>
        <v>9000</v>
      </c>
      <c r="Q9" s="27"/>
      <c r="R9" s="27"/>
      <c r="S9" s="27"/>
      <c r="T9" s="25"/>
      <c r="U9" s="25"/>
      <c r="V9" s="25"/>
      <c r="W9" s="25"/>
    </row>
    <row r="10" spans="1:23" ht="14.25" customHeight="1">
      <c r="A10" s="68">
        <v>7</v>
      </c>
      <c r="B10" s="69">
        <v>30111264</v>
      </c>
      <c r="C10" s="67" t="s">
        <v>14</v>
      </c>
      <c r="D10" s="62" t="s">
        <v>43</v>
      </c>
      <c r="E10" s="67" t="s">
        <v>44</v>
      </c>
      <c r="F10" s="62" t="s">
        <v>57</v>
      </c>
      <c r="G10" s="62"/>
      <c r="H10" s="67" t="s">
        <v>15</v>
      </c>
      <c r="I10" s="67" t="s">
        <v>121</v>
      </c>
      <c r="J10" s="72">
        <v>322056065468</v>
      </c>
      <c r="K10" s="59">
        <v>17</v>
      </c>
      <c r="L10" s="59" t="s">
        <v>65</v>
      </c>
      <c r="M10" s="58">
        <v>25000</v>
      </c>
      <c r="N10" s="58"/>
      <c r="O10" s="78">
        <f>PRODUCT(M10,0.7)</f>
        <v>17500</v>
      </c>
      <c r="P10" s="80">
        <f>PRODUCT(M10,0.3)</f>
        <v>7500</v>
      </c>
      <c r="Q10" s="83"/>
      <c r="R10" s="83"/>
      <c r="S10" s="83"/>
      <c r="T10" s="85"/>
      <c r="U10" s="85"/>
      <c r="V10" s="85"/>
      <c r="W10" s="85"/>
    </row>
    <row r="11" spans="1:23" ht="15" customHeight="1">
      <c r="A11" s="68"/>
      <c r="B11" s="69"/>
      <c r="C11" s="67"/>
      <c r="D11" s="63"/>
      <c r="E11" s="67"/>
      <c r="F11" s="63"/>
      <c r="G11" s="63"/>
      <c r="H11" s="67"/>
      <c r="I11" s="67"/>
      <c r="J11" s="72"/>
      <c r="K11" s="59"/>
      <c r="L11" s="59"/>
      <c r="M11" s="58"/>
      <c r="N11" s="58"/>
      <c r="O11" s="79"/>
      <c r="P11" s="80"/>
      <c r="Q11" s="84"/>
      <c r="R11" s="84"/>
      <c r="S11" s="84"/>
      <c r="T11" s="86"/>
      <c r="U11" s="86"/>
      <c r="V11" s="86"/>
      <c r="W11" s="86"/>
    </row>
    <row r="12" spans="1:23" ht="45">
      <c r="A12" s="19">
        <v>8</v>
      </c>
      <c r="B12" s="12">
        <v>30111264</v>
      </c>
      <c r="C12" s="3" t="s">
        <v>85</v>
      </c>
      <c r="D12" s="1" t="s">
        <v>43</v>
      </c>
      <c r="E12" s="1" t="s">
        <v>44</v>
      </c>
      <c r="F12" s="1" t="s">
        <v>59</v>
      </c>
      <c r="G12" s="1"/>
      <c r="H12" s="3" t="s">
        <v>16</v>
      </c>
      <c r="I12" s="1" t="s">
        <v>122</v>
      </c>
      <c r="J12" s="1">
        <v>90945843</v>
      </c>
      <c r="K12" s="28">
        <v>7</v>
      </c>
      <c r="L12" s="21" t="s">
        <v>65</v>
      </c>
      <c r="M12" s="20">
        <v>1000</v>
      </c>
      <c r="N12" s="20"/>
      <c r="O12" s="27">
        <f>PRODUCT(M12,0.7)</f>
        <v>700</v>
      </c>
      <c r="P12" s="35">
        <f>PRODUCT(M12,0.3)</f>
        <v>300</v>
      </c>
      <c r="Q12" s="27"/>
      <c r="R12" s="27"/>
      <c r="S12" s="27"/>
      <c r="T12" s="25"/>
      <c r="U12" s="25"/>
      <c r="V12" s="25"/>
      <c r="W12" s="25"/>
    </row>
    <row r="13" spans="1:23" ht="15" customHeight="1">
      <c r="A13" s="68">
        <v>9</v>
      </c>
      <c r="B13" s="69">
        <v>30111264</v>
      </c>
      <c r="C13" s="67" t="s">
        <v>115</v>
      </c>
      <c r="D13" s="66" t="s">
        <v>43</v>
      </c>
      <c r="E13" s="66" t="s">
        <v>44</v>
      </c>
      <c r="F13" s="60" t="s">
        <v>55</v>
      </c>
      <c r="G13" s="60"/>
      <c r="H13" s="67" t="s">
        <v>17</v>
      </c>
      <c r="I13" s="66" t="s">
        <v>123</v>
      </c>
      <c r="J13" s="66">
        <v>71802965</v>
      </c>
      <c r="K13" s="59">
        <v>3</v>
      </c>
      <c r="L13" s="59" t="s">
        <v>65</v>
      </c>
      <c r="M13" s="58">
        <v>17000</v>
      </c>
      <c r="N13" s="78"/>
      <c r="O13" s="76">
        <f>PRODUCT(M13,0.7)</f>
        <v>11900</v>
      </c>
      <c r="P13" s="77">
        <f>PRODUCT(M13,0.3)</f>
        <v>5100</v>
      </c>
      <c r="Q13" s="83"/>
      <c r="R13" s="83"/>
      <c r="S13" s="83"/>
      <c r="T13" s="85"/>
      <c r="U13" s="85"/>
      <c r="V13" s="85"/>
      <c r="W13" s="85"/>
    </row>
    <row r="14" spans="1:23" ht="15" customHeight="1">
      <c r="A14" s="68"/>
      <c r="B14" s="69"/>
      <c r="C14" s="67"/>
      <c r="D14" s="66"/>
      <c r="E14" s="66"/>
      <c r="F14" s="61"/>
      <c r="G14" s="61"/>
      <c r="H14" s="67"/>
      <c r="I14" s="66"/>
      <c r="J14" s="66"/>
      <c r="K14" s="59"/>
      <c r="L14" s="59"/>
      <c r="M14" s="58"/>
      <c r="N14" s="79"/>
      <c r="O14" s="76"/>
      <c r="P14" s="77"/>
      <c r="Q14" s="84"/>
      <c r="R14" s="84"/>
      <c r="S14" s="84"/>
      <c r="T14" s="86"/>
      <c r="U14" s="86"/>
      <c r="V14" s="86"/>
      <c r="W14" s="86"/>
    </row>
    <row r="15" spans="1:23" ht="14.25" customHeight="1">
      <c r="A15" s="68">
        <v>10</v>
      </c>
      <c r="B15" s="69">
        <v>30111264</v>
      </c>
      <c r="C15" s="67" t="s">
        <v>18</v>
      </c>
      <c r="D15" s="62" t="s">
        <v>43</v>
      </c>
      <c r="E15" s="67" t="s">
        <v>44</v>
      </c>
      <c r="F15" s="62" t="s">
        <v>53</v>
      </c>
      <c r="G15" s="62"/>
      <c r="H15" s="67" t="s">
        <v>19</v>
      </c>
      <c r="I15" s="67" t="s">
        <v>124</v>
      </c>
      <c r="J15" s="67">
        <v>91441513</v>
      </c>
      <c r="K15" s="59">
        <v>8</v>
      </c>
      <c r="L15" s="59" t="s">
        <v>65</v>
      </c>
      <c r="M15" s="58">
        <v>4500</v>
      </c>
      <c r="N15" s="78"/>
      <c r="O15" s="76">
        <f>PRODUCT(M15,0.7)</f>
        <v>3150</v>
      </c>
      <c r="P15" s="77">
        <f>PRODUCT(M15,0.3)</f>
        <v>1350</v>
      </c>
      <c r="Q15" s="83"/>
      <c r="R15" s="83"/>
      <c r="S15" s="83"/>
      <c r="T15" s="85"/>
      <c r="U15" s="85"/>
      <c r="V15" s="85"/>
      <c r="W15" s="85"/>
    </row>
    <row r="16" spans="1:23" ht="15" customHeight="1">
      <c r="A16" s="68"/>
      <c r="B16" s="69"/>
      <c r="C16" s="67"/>
      <c r="D16" s="63"/>
      <c r="E16" s="67"/>
      <c r="F16" s="63"/>
      <c r="G16" s="63"/>
      <c r="H16" s="67"/>
      <c r="I16" s="67"/>
      <c r="J16" s="67"/>
      <c r="K16" s="59"/>
      <c r="L16" s="59"/>
      <c r="M16" s="58"/>
      <c r="N16" s="79"/>
      <c r="O16" s="76"/>
      <c r="P16" s="77"/>
      <c r="Q16" s="84"/>
      <c r="R16" s="84"/>
      <c r="S16" s="84"/>
      <c r="T16" s="86"/>
      <c r="U16" s="86"/>
      <c r="V16" s="86"/>
      <c r="W16" s="86"/>
    </row>
    <row r="17" spans="1:23" ht="14.25" customHeight="1">
      <c r="A17" s="68">
        <v>11</v>
      </c>
      <c r="B17" s="69">
        <v>30111264</v>
      </c>
      <c r="C17" s="67" t="s">
        <v>20</v>
      </c>
      <c r="D17" s="66" t="s">
        <v>43</v>
      </c>
      <c r="E17" s="66" t="s">
        <v>44</v>
      </c>
      <c r="F17" s="60" t="s">
        <v>56</v>
      </c>
      <c r="G17" s="64"/>
      <c r="H17" s="70" t="s">
        <v>70</v>
      </c>
      <c r="I17" s="66" t="s">
        <v>125</v>
      </c>
      <c r="J17" s="71">
        <v>93925380</v>
      </c>
      <c r="K17" s="59">
        <v>7</v>
      </c>
      <c r="L17" s="59" t="s">
        <v>65</v>
      </c>
      <c r="M17" s="58">
        <v>1000</v>
      </c>
      <c r="N17" s="78"/>
      <c r="O17" s="76">
        <f>PRODUCT(M17,0.7)</f>
        <v>700</v>
      </c>
      <c r="P17" s="77">
        <f t="shared" si="0"/>
        <v>300</v>
      </c>
      <c r="Q17" s="83"/>
      <c r="R17" s="83"/>
      <c r="S17" s="83"/>
      <c r="T17" s="85"/>
      <c r="U17" s="85"/>
      <c r="V17" s="85"/>
      <c r="W17" s="85"/>
    </row>
    <row r="18" spans="1:23" ht="15" customHeight="1">
      <c r="A18" s="68"/>
      <c r="B18" s="69"/>
      <c r="C18" s="67"/>
      <c r="D18" s="66"/>
      <c r="E18" s="66"/>
      <c r="F18" s="61"/>
      <c r="G18" s="65"/>
      <c r="H18" s="70"/>
      <c r="I18" s="66"/>
      <c r="J18" s="71"/>
      <c r="K18" s="59"/>
      <c r="L18" s="59"/>
      <c r="M18" s="58"/>
      <c r="N18" s="79"/>
      <c r="O18" s="76"/>
      <c r="P18" s="77"/>
      <c r="Q18" s="84"/>
      <c r="R18" s="84"/>
      <c r="S18" s="84"/>
      <c r="T18" s="86"/>
      <c r="U18" s="86"/>
      <c r="V18" s="86"/>
      <c r="W18" s="86"/>
    </row>
    <row r="19" spans="1:23" ht="39" customHeight="1">
      <c r="A19" s="19">
        <v>12</v>
      </c>
      <c r="B19" s="12">
        <v>30105811</v>
      </c>
      <c r="C19" s="3" t="s">
        <v>61</v>
      </c>
      <c r="D19" s="1" t="s">
        <v>43</v>
      </c>
      <c r="E19" s="1" t="s">
        <v>44</v>
      </c>
      <c r="F19" s="1" t="s">
        <v>48</v>
      </c>
      <c r="G19" s="1"/>
      <c r="H19" s="3" t="s">
        <v>21</v>
      </c>
      <c r="I19" s="1" t="s">
        <v>126</v>
      </c>
      <c r="J19" s="1">
        <v>71938978</v>
      </c>
      <c r="K19" s="21">
        <v>12</v>
      </c>
      <c r="L19" s="21" t="s">
        <v>65</v>
      </c>
      <c r="M19" s="20">
        <v>30000</v>
      </c>
      <c r="N19" s="20"/>
      <c r="O19" s="27">
        <f>PRODUCT(M19,0.7)</f>
        <v>21000</v>
      </c>
      <c r="P19" s="35">
        <f>PRODUCT(M19,0.3)</f>
        <v>9000</v>
      </c>
      <c r="Q19" s="27"/>
      <c r="R19" s="27"/>
      <c r="S19" s="27"/>
      <c r="T19" s="43"/>
      <c r="U19" s="43"/>
      <c r="V19" s="27"/>
      <c r="W19" s="27"/>
    </row>
    <row r="20" spans="1:23" ht="15" customHeight="1">
      <c r="A20" s="68">
        <v>13</v>
      </c>
      <c r="B20" s="69">
        <v>30105782</v>
      </c>
      <c r="C20" s="67" t="s">
        <v>62</v>
      </c>
      <c r="D20" s="66" t="s">
        <v>43</v>
      </c>
      <c r="E20" s="66" t="s">
        <v>44</v>
      </c>
      <c r="F20" s="60" t="s">
        <v>47</v>
      </c>
      <c r="G20" s="60"/>
      <c r="H20" s="67" t="s">
        <v>22</v>
      </c>
      <c r="I20" s="66" t="s">
        <v>127</v>
      </c>
      <c r="J20" s="66">
        <v>98784354</v>
      </c>
      <c r="K20" s="59">
        <v>8</v>
      </c>
      <c r="L20" s="59" t="s">
        <v>65</v>
      </c>
      <c r="M20" s="81">
        <v>40000</v>
      </c>
      <c r="N20" s="29"/>
      <c r="O20" s="76">
        <f>PRODUCT(M20,0.7)</f>
        <v>28000</v>
      </c>
      <c r="P20" s="77">
        <f>PRODUCT(M20,0.3)</f>
        <v>12000</v>
      </c>
      <c r="Q20" s="83"/>
      <c r="R20" s="83"/>
      <c r="S20" s="83"/>
      <c r="T20" s="87"/>
      <c r="U20" s="87"/>
      <c r="V20" s="76"/>
      <c r="W20" s="76"/>
    </row>
    <row r="21" spans="1:23">
      <c r="A21" s="68"/>
      <c r="B21" s="69"/>
      <c r="C21" s="67"/>
      <c r="D21" s="66"/>
      <c r="E21" s="66"/>
      <c r="F21" s="61"/>
      <c r="G21" s="61"/>
      <c r="H21" s="67"/>
      <c r="I21" s="66"/>
      <c r="J21" s="66"/>
      <c r="K21" s="59"/>
      <c r="L21" s="59"/>
      <c r="M21" s="82"/>
      <c r="N21" s="30"/>
      <c r="O21" s="76"/>
      <c r="P21" s="77"/>
      <c r="Q21" s="84"/>
      <c r="R21" s="84"/>
      <c r="S21" s="84"/>
      <c r="T21" s="88"/>
      <c r="U21" s="88"/>
      <c r="V21" s="76"/>
      <c r="W21" s="76"/>
    </row>
    <row r="22" spans="1:23" ht="36.75" customHeight="1">
      <c r="A22" s="19">
        <v>14</v>
      </c>
      <c r="B22" s="13">
        <v>30111264</v>
      </c>
      <c r="C22" s="3" t="s">
        <v>23</v>
      </c>
      <c r="D22" s="3" t="s">
        <v>43</v>
      </c>
      <c r="E22" s="3" t="s">
        <v>44</v>
      </c>
      <c r="F22" s="3" t="s">
        <v>46</v>
      </c>
      <c r="G22" s="3"/>
      <c r="H22" s="3" t="s">
        <v>71</v>
      </c>
      <c r="I22" s="3" t="s">
        <v>128</v>
      </c>
      <c r="J22" s="3">
        <v>96944710</v>
      </c>
      <c r="K22" s="28">
        <v>11</v>
      </c>
      <c r="L22" s="28" t="s">
        <v>65</v>
      </c>
      <c r="M22" s="20">
        <v>28000</v>
      </c>
      <c r="N22" s="20"/>
      <c r="O22" s="27">
        <f>PRODUCT(M22,0.7)</f>
        <v>19600</v>
      </c>
      <c r="P22" s="35">
        <f>PRODUCT(M22,0.3)</f>
        <v>8400</v>
      </c>
      <c r="Q22" s="27"/>
      <c r="R22" s="27"/>
      <c r="S22" s="27"/>
      <c r="T22" s="43"/>
      <c r="U22" s="43"/>
      <c r="V22" s="43"/>
      <c r="W22" s="43"/>
    </row>
    <row r="23" spans="1:23" ht="33" customHeight="1">
      <c r="A23" s="19">
        <v>15</v>
      </c>
      <c r="B23" s="13">
        <v>30111264</v>
      </c>
      <c r="C23" s="3" t="s">
        <v>24</v>
      </c>
      <c r="D23" s="1" t="s">
        <v>43</v>
      </c>
      <c r="E23" s="1" t="s">
        <v>44</v>
      </c>
      <c r="F23" s="1" t="s">
        <v>52</v>
      </c>
      <c r="G23" s="1"/>
      <c r="H23" s="1" t="s">
        <v>25</v>
      </c>
      <c r="I23" s="1" t="s">
        <v>129</v>
      </c>
      <c r="J23" s="1">
        <v>93796584</v>
      </c>
      <c r="K23" s="28">
        <v>12</v>
      </c>
      <c r="L23" s="28" t="s">
        <v>65</v>
      </c>
      <c r="M23" s="20">
        <v>60000</v>
      </c>
      <c r="N23" s="20"/>
      <c r="O23" s="27">
        <f>PRODUCT(M23,0.7)</f>
        <v>42000</v>
      </c>
      <c r="P23" s="35">
        <f>PRODUCT(M23,0.3)</f>
        <v>18000</v>
      </c>
      <c r="Q23" s="27"/>
      <c r="R23" s="27"/>
      <c r="S23" s="27"/>
      <c r="T23" s="43"/>
      <c r="U23" s="43"/>
      <c r="V23" s="43"/>
      <c r="W23" s="43"/>
    </row>
    <row r="24" spans="1:23" ht="15" customHeight="1">
      <c r="A24" s="68">
        <v>16</v>
      </c>
      <c r="B24" s="69">
        <v>30111264</v>
      </c>
      <c r="C24" s="67" t="s">
        <v>86</v>
      </c>
      <c r="D24" s="66" t="s">
        <v>43</v>
      </c>
      <c r="E24" s="60" t="s">
        <v>44</v>
      </c>
      <c r="F24" s="60" t="s">
        <v>49</v>
      </c>
      <c r="G24" s="60"/>
      <c r="H24" s="66" t="s">
        <v>26</v>
      </c>
      <c r="I24" s="66" t="s">
        <v>130</v>
      </c>
      <c r="J24" s="66">
        <v>91090125</v>
      </c>
      <c r="K24" s="59">
        <v>5</v>
      </c>
      <c r="L24" s="59" t="s">
        <v>65</v>
      </c>
      <c r="M24" s="58">
        <v>1000</v>
      </c>
      <c r="N24" s="78"/>
      <c r="O24" s="76">
        <f t="shared" ref="O24:O29" si="1">PRODUCT(M24,0.7)</f>
        <v>700</v>
      </c>
      <c r="P24" s="77">
        <f t="shared" ref="P24:P29" si="2">PRODUCT(M24,0.3)</f>
        <v>300</v>
      </c>
      <c r="Q24" s="83"/>
      <c r="R24" s="83"/>
      <c r="S24" s="83"/>
      <c r="T24" s="87"/>
      <c r="U24" s="87"/>
      <c r="V24" s="87"/>
      <c r="W24" s="87"/>
    </row>
    <row r="25" spans="1:23" ht="28.5" customHeight="1">
      <c r="A25" s="68"/>
      <c r="B25" s="69"/>
      <c r="C25" s="67"/>
      <c r="D25" s="66"/>
      <c r="E25" s="61"/>
      <c r="F25" s="61"/>
      <c r="G25" s="61"/>
      <c r="H25" s="66"/>
      <c r="I25" s="66"/>
      <c r="J25" s="66"/>
      <c r="K25" s="59"/>
      <c r="L25" s="59"/>
      <c r="M25" s="58"/>
      <c r="N25" s="79"/>
      <c r="O25" s="76"/>
      <c r="P25" s="77"/>
      <c r="Q25" s="84"/>
      <c r="R25" s="84"/>
      <c r="S25" s="84"/>
      <c r="T25" s="88"/>
      <c r="U25" s="88"/>
      <c r="V25" s="88"/>
      <c r="W25" s="88"/>
    </row>
    <row r="26" spans="1:23" ht="30" customHeight="1">
      <c r="A26" s="19">
        <v>17</v>
      </c>
      <c r="B26" s="13">
        <v>30111264</v>
      </c>
      <c r="C26" s="3" t="s">
        <v>27</v>
      </c>
      <c r="D26" s="1" t="s">
        <v>43</v>
      </c>
      <c r="E26" s="1" t="s">
        <v>44</v>
      </c>
      <c r="F26" s="1" t="s">
        <v>54</v>
      </c>
      <c r="G26" s="1"/>
      <c r="H26" s="1" t="s">
        <v>28</v>
      </c>
      <c r="I26" s="1" t="s">
        <v>131</v>
      </c>
      <c r="J26" s="3">
        <v>97612785</v>
      </c>
      <c r="K26" s="28">
        <v>28</v>
      </c>
      <c r="L26" s="28" t="s">
        <v>65</v>
      </c>
      <c r="M26" s="20">
        <v>1000</v>
      </c>
      <c r="N26" s="20"/>
      <c r="O26" s="27">
        <f>PRODUCT(M26,0.7)</f>
        <v>700</v>
      </c>
      <c r="P26" s="35">
        <f>PRODUCT(M26,0.3)</f>
        <v>300</v>
      </c>
      <c r="Q26" s="27"/>
      <c r="R26" s="27"/>
      <c r="S26" s="27"/>
      <c r="T26" s="43"/>
      <c r="U26" s="43"/>
      <c r="V26" s="43"/>
      <c r="W26" s="43"/>
    </row>
    <row r="27" spans="1:23" ht="33.75" customHeight="1">
      <c r="A27" s="19">
        <v>18</v>
      </c>
      <c r="B27" s="13">
        <v>30111264</v>
      </c>
      <c r="C27" s="3" t="s">
        <v>29</v>
      </c>
      <c r="D27" s="1" t="s">
        <v>43</v>
      </c>
      <c r="E27" s="1" t="s">
        <v>44</v>
      </c>
      <c r="F27" s="1" t="s">
        <v>58</v>
      </c>
      <c r="G27" s="1">
        <v>21</v>
      </c>
      <c r="H27" s="1" t="s">
        <v>30</v>
      </c>
      <c r="I27" s="1" t="s">
        <v>133</v>
      </c>
      <c r="J27" s="3">
        <v>75118183</v>
      </c>
      <c r="K27" s="28">
        <v>20</v>
      </c>
      <c r="L27" s="28" t="s">
        <v>65</v>
      </c>
      <c r="M27" s="20">
        <v>38000</v>
      </c>
      <c r="N27" s="20"/>
      <c r="O27" s="27">
        <f>PRODUCT(M27,0.7)</f>
        <v>26600</v>
      </c>
      <c r="P27" s="35">
        <f>PRODUCT(M27,0.3)</f>
        <v>11400</v>
      </c>
      <c r="Q27" s="27"/>
      <c r="R27" s="27"/>
      <c r="S27" s="27"/>
      <c r="T27" s="43"/>
      <c r="U27" s="43"/>
      <c r="V27" s="43"/>
      <c r="W27" s="43"/>
    </row>
    <row r="28" spans="1:23" ht="39.75" customHeight="1">
      <c r="A28" s="19">
        <v>19</v>
      </c>
      <c r="B28" s="13">
        <v>30111265</v>
      </c>
      <c r="C28" s="4" t="s">
        <v>37</v>
      </c>
      <c r="D28" s="1" t="s">
        <v>43</v>
      </c>
      <c r="E28" s="1" t="s">
        <v>44</v>
      </c>
      <c r="F28" s="1" t="s">
        <v>60</v>
      </c>
      <c r="G28" s="1"/>
      <c r="H28" s="1" t="s">
        <v>74</v>
      </c>
      <c r="I28" s="13" t="s">
        <v>75</v>
      </c>
      <c r="J28" s="1">
        <v>7348330</v>
      </c>
      <c r="K28" s="28">
        <v>120</v>
      </c>
      <c r="L28" s="28" t="s">
        <v>147</v>
      </c>
      <c r="M28" s="20">
        <v>210000</v>
      </c>
      <c r="N28" s="20"/>
      <c r="O28" s="27"/>
      <c r="P28" s="35"/>
      <c r="Q28" s="27"/>
      <c r="R28" s="27"/>
      <c r="S28" s="27"/>
      <c r="T28" s="43">
        <f>PRODUCT(M28,0.7)</f>
        <v>147000</v>
      </c>
      <c r="U28" s="43">
        <f>PRODUCT(M28,0.3)</f>
        <v>63000</v>
      </c>
      <c r="V28" s="43"/>
      <c r="W28" s="43"/>
    </row>
    <row r="29" spans="1:23" ht="31.5" customHeight="1">
      <c r="A29" s="19">
        <v>20</v>
      </c>
      <c r="B29" s="13">
        <v>30105782</v>
      </c>
      <c r="C29" s="11" t="s">
        <v>76</v>
      </c>
      <c r="D29" s="1" t="s">
        <v>43</v>
      </c>
      <c r="E29" s="1" t="s">
        <v>44</v>
      </c>
      <c r="F29" s="1" t="s">
        <v>77</v>
      </c>
      <c r="G29" s="1"/>
      <c r="H29" s="1" t="s">
        <v>66</v>
      </c>
      <c r="I29" s="1" t="s">
        <v>134</v>
      </c>
      <c r="J29" s="1">
        <v>96944881</v>
      </c>
      <c r="K29" s="28">
        <v>13</v>
      </c>
      <c r="L29" s="28" t="s">
        <v>65</v>
      </c>
      <c r="M29" s="20">
        <v>1500</v>
      </c>
      <c r="N29" s="20"/>
      <c r="O29" s="27">
        <f t="shared" si="1"/>
        <v>1050</v>
      </c>
      <c r="P29" s="35">
        <f t="shared" si="2"/>
        <v>450</v>
      </c>
      <c r="Q29" s="27"/>
      <c r="R29" s="27"/>
      <c r="S29" s="27"/>
      <c r="T29" s="43"/>
      <c r="U29" s="43"/>
      <c r="V29" s="43"/>
      <c r="W29" s="43"/>
    </row>
    <row r="30" spans="1:23" ht="36.75" customHeight="1">
      <c r="A30" s="19">
        <v>21</v>
      </c>
      <c r="B30" s="13">
        <v>30111264</v>
      </c>
      <c r="C30" s="4" t="s">
        <v>63</v>
      </c>
      <c r="D30" s="1" t="s">
        <v>43</v>
      </c>
      <c r="E30" s="1" t="s">
        <v>44</v>
      </c>
      <c r="F30" s="1" t="s">
        <v>64</v>
      </c>
      <c r="G30" s="1"/>
      <c r="H30" s="3" t="s">
        <v>68</v>
      </c>
      <c r="I30" s="1" t="s">
        <v>135</v>
      </c>
      <c r="J30" s="2">
        <v>322056257431</v>
      </c>
      <c r="K30" s="28">
        <v>17</v>
      </c>
      <c r="L30" s="28" t="s">
        <v>67</v>
      </c>
      <c r="M30" s="20">
        <v>5000</v>
      </c>
      <c r="N30" s="20"/>
      <c r="O30" s="27"/>
      <c r="P30" s="35"/>
      <c r="Q30" s="27"/>
      <c r="R30" s="27"/>
      <c r="S30" s="27"/>
      <c r="T30" s="43"/>
      <c r="U30" s="43"/>
      <c r="V30" s="43">
        <f>PRODUCT(M30,0.7)</f>
        <v>3500</v>
      </c>
      <c r="W30" s="43">
        <f>PRODUCT(M30,0.3)</f>
        <v>1500</v>
      </c>
    </row>
    <row r="31" spans="1:23" ht="33" customHeight="1">
      <c r="A31" s="53">
        <v>22</v>
      </c>
      <c r="B31" s="14">
        <v>30009600</v>
      </c>
      <c r="C31" s="3" t="s">
        <v>78</v>
      </c>
      <c r="D31" s="1" t="s">
        <v>43</v>
      </c>
      <c r="E31" s="1" t="s">
        <v>44</v>
      </c>
      <c r="F31" s="1" t="s">
        <v>79</v>
      </c>
      <c r="G31" s="1"/>
      <c r="H31" s="12" t="s">
        <v>82</v>
      </c>
      <c r="I31" s="15" t="s">
        <v>80</v>
      </c>
      <c r="J31" s="12">
        <v>98136546</v>
      </c>
      <c r="K31" s="28">
        <v>11</v>
      </c>
      <c r="L31" s="28" t="s">
        <v>67</v>
      </c>
      <c r="M31" s="20">
        <v>1000</v>
      </c>
      <c r="N31" s="20"/>
      <c r="O31" s="27"/>
      <c r="P31" s="35"/>
      <c r="Q31" s="27"/>
      <c r="R31" s="27"/>
      <c r="S31" s="27"/>
      <c r="T31" s="43"/>
      <c r="U31" s="43"/>
      <c r="V31" s="43">
        <f>PRODUCT(M31,0.7)</f>
        <v>700</v>
      </c>
      <c r="W31" s="43">
        <f>PRODUCT(M31,0.3)</f>
        <v>300</v>
      </c>
    </row>
    <row r="32" spans="1:23" ht="34.15" customHeight="1">
      <c r="A32" s="53">
        <v>23</v>
      </c>
      <c r="B32" s="14">
        <v>30009600</v>
      </c>
      <c r="C32" s="18" t="s">
        <v>72</v>
      </c>
      <c r="D32" s="1" t="s">
        <v>43</v>
      </c>
      <c r="E32" s="1" t="s">
        <v>44</v>
      </c>
      <c r="F32" s="1" t="s">
        <v>84</v>
      </c>
      <c r="G32" s="16"/>
      <c r="H32" s="14" t="s">
        <v>81</v>
      </c>
      <c r="I32" s="17" t="s">
        <v>83</v>
      </c>
      <c r="J32" s="12">
        <v>26122993</v>
      </c>
      <c r="K32" s="28">
        <v>16</v>
      </c>
      <c r="L32" s="28" t="s">
        <v>73</v>
      </c>
      <c r="M32" s="20">
        <v>1000</v>
      </c>
      <c r="N32" s="20">
        <f>M32</f>
        <v>1000</v>
      </c>
      <c r="O32" s="27"/>
      <c r="P32" s="35"/>
      <c r="Q32" s="27"/>
      <c r="R32" s="27"/>
      <c r="S32" s="27"/>
      <c r="T32" s="25"/>
      <c r="U32" s="25"/>
      <c r="V32" s="25"/>
      <c r="W32" s="25"/>
    </row>
    <row r="33" spans="1:23" ht="34.15" customHeight="1">
      <c r="A33" s="19">
        <v>24</v>
      </c>
      <c r="B33" s="51">
        <v>30009600</v>
      </c>
      <c r="C33" s="13" t="s">
        <v>102</v>
      </c>
      <c r="D33" s="13" t="s">
        <v>105</v>
      </c>
      <c r="E33" s="13" t="s">
        <v>44</v>
      </c>
      <c r="F33" s="13" t="s">
        <v>102</v>
      </c>
      <c r="G33" s="44"/>
      <c r="H33" s="48" t="s">
        <v>110</v>
      </c>
      <c r="I33" s="49" t="s">
        <v>97</v>
      </c>
      <c r="J33" s="12" t="s">
        <v>146</v>
      </c>
      <c r="K33" s="28">
        <v>16</v>
      </c>
      <c r="L33" s="28" t="s">
        <v>73</v>
      </c>
      <c r="M33" s="20">
        <v>1500</v>
      </c>
      <c r="N33" s="20">
        <f>+M33</f>
        <v>1500</v>
      </c>
      <c r="O33" s="27"/>
      <c r="P33" s="35"/>
      <c r="Q33" s="27"/>
      <c r="R33" s="27"/>
      <c r="S33" s="27"/>
      <c r="T33" s="25"/>
      <c r="U33" s="25"/>
      <c r="V33" s="25"/>
      <c r="W33" s="25"/>
    </row>
    <row r="34" spans="1:23" ht="34.15" customHeight="1">
      <c r="A34" s="53">
        <v>25</v>
      </c>
      <c r="B34" s="51">
        <v>30009600</v>
      </c>
      <c r="C34" s="12" t="s">
        <v>103</v>
      </c>
      <c r="D34" s="13" t="s">
        <v>106</v>
      </c>
      <c r="E34" s="13" t="s">
        <v>44</v>
      </c>
      <c r="F34" s="12" t="s">
        <v>138</v>
      </c>
      <c r="G34" s="44"/>
      <c r="H34" s="48" t="s">
        <v>111</v>
      </c>
      <c r="I34" s="49" t="s">
        <v>98</v>
      </c>
      <c r="J34" s="12" t="s">
        <v>142</v>
      </c>
      <c r="K34" s="28">
        <v>32</v>
      </c>
      <c r="L34" s="28" t="s">
        <v>73</v>
      </c>
      <c r="M34" s="20">
        <v>1000</v>
      </c>
      <c r="N34" s="20">
        <f>M34</f>
        <v>1000</v>
      </c>
      <c r="O34" s="27"/>
      <c r="P34" s="35"/>
      <c r="Q34" s="27"/>
      <c r="R34" s="27"/>
      <c r="S34" s="27"/>
      <c r="T34" s="25"/>
      <c r="U34" s="25"/>
      <c r="V34" s="25"/>
      <c r="W34" s="25"/>
    </row>
    <row r="35" spans="1:23" ht="34.15" customHeight="1">
      <c r="A35" s="53">
        <v>26</v>
      </c>
      <c r="B35" s="51">
        <v>30009600</v>
      </c>
      <c r="C35" s="12" t="s">
        <v>104</v>
      </c>
      <c r="D35" s="13" t="s">
        <v>107</v>
      </c>
      <c r="E35" s="13" t="s">
        <v>44</v>
      </c>
      <c r="F35" s="12" t="s">
        <v>139</v>
      </c>
      <c r="G35" s="44"/>
      <c r="H35" s="48" t="s">
        <v>112</v>
      </c>
      <c r="I35" s="49" t="s">
        <v>99</v>
      </c>
      <c r="J35" s="12" t="s">
        <v>145</v>
      </c>
      <c r="K35" s="28">
        <v>14</v>
      </c>
      <c r="L35" s="28" t="s">
        <v>73</v>
      </c>
      <c r="M35" s="20">
        <v>1000</v>
      </c>
      <c r="N35" s="20">
        <f>M35</f>
        <v>1000</v>
      </c>
      <c r="O35" s="27"/>
      <c r="P35" s="35"/>
      <c r="Q35" s="27"/>
      <c r="R35" s="27"/>
      <c r="S35" s="27"/>
      <c r="T35" s="25"/>
      <c r="U35" s="25"/>
      <c r="V35" s="25"/>
      <c r="W35" s="25"/>
    </row>
    <row r="36" spans="1:23" ht="34.15" customHeight="1">
      <c r="A36" s="19">
        <v>27</v>
      </c>
      <c r="B36" s="14">
        <v>33111264</v>
      </c>
      <c r="C36" s="12" t="s">
        <v>136</v>
      </c>
      <c r="D36" s="13" t="s">
        <v>108</v>
      </c>
      <c r="E36" s="13" t="s">
        <v>44</v>
      </c>
      <c r="F36" s="12" t="s">
        <v>140</v>
      </c>
      <c r="G36" s="44"/>
      <c r="H36" s="48" t="s">
        <v>113</v>
      </c>
      <c r="I36" s="49" t="s">
        <v>100</v>
      </c>
      <c r="J36" s="12" t="s">
        <v>143</v>
      </c>
      <c r="K36" s="28">
        <v>13</v>
      </c>
      <c r="L36" s="28" t="s">
        <v>73</v>
      </c>
      <c r="M36" s="20">
        <v>1500</v>
      </c>
      <c r="N36" s="20">
        <f>M36</f>
        <v>1500</v>
      </c>
      <c r="O36" s="27"/>
      <c r="P36" s="35"/>
      <c r="Q36" s="27"/>
      <c r="R36" s="27"/>
      <c r="S36" s="27"/>
      <c r="T36" s="25"/>
      <c r="U36" s="25"/>
      <c r="V36" s="25"/>
      <c r="W36" s="25"/>
    </row>
    <row r="37" spans="1:23" ht="34.15" customHeight="1">
      <c r="A37" s="53">
        <v>28</v>
      </c>
      <c r="B37" s="14">
        <v>33111264</v>
      </c>
      <c r="C37" s="12" t="s">
        <v>137</v>
      </c>
      <c r="D37" s="13" t="s">
        <v>109</v>
      </c>
      <c r="E37" s="13" t="s">
        <v>44</v>
      </c>
      <c r="F37" s="12" t="s">
        <v>141</v>
      </c>
      <c r="G37" s="44"/>
      <c r="H37" s="48" t="s">
        <v>114</v>
      </c>
      <c r="I37" s="49" t="s">
        <v>101</v>
      </c>
      <c r="J37" s="12" t="s">
        <v>144</v>
      </c>
      <c r="K37" s="28">
        <v>13</v>
      </c>
      <c r="L37" s="28" t="s">
        <v>73</v>
      </c>
      <c r="M37" s="20">
        <v>1500</v>
      </c>
      <c r="N37" s="20">
        <f>M37</f>
        <v>1500</v>
      </c>
      <c r="O37" s="27"/>
      <c r="P37" s="35"/>
      <c r="Q37" s="27"/>
      <c r="R37" s="27"/>
      <c r="S37" s="27"/>
      <c r="T37" s="25"/>
      <c r="U37" s="25"/>
      <c r="V37" s="25"/>
      <c r="W37" s="25"/>
    </row>
    <row r="38" spans="1:23" ht="44.45" customHeight="1">
      <c r="L38" s="10" t="s">
        <v>96</v>
      </c>
      <c r="M38" s="43">
        <f t="shared" ref="M38:W38" si="3">SUM(M3:M37)</f>
        <v>3307500</v>
      </c>
      <c r="N38" s="43">
        <f t="shared" si="3"/>
        <v>7500</v>
      </c>
      <c r="O38" s="43">
        <f t="shared" si="3"/>
        <v>219800</v>
      </c>
      <c r="P38" s="43">
        <f t="shared" si="3"/>
        <v>94200</v>
      </c>
      <c r="Q38" s="43">
        <f t="shared" si="3"/>
        <v>470900.00000000006</v>
      </c>
      <c r="R38" s="43">
        <f t="shared" si="3"/>
        <v>304700</v>
      </c>
      <c r="S38" s="43">
        <f t="shared" si="3"/>
        <v>1994400</v>
      </c>
      <c r="T38" s="43">
        <f t="shared" si="3"/>
        <v>147000</v>
      </c>
      <c r="U38" s="43">
        <f t="shared" si="3"/>
        <v>63000</v>
      </c>
      <c r="V38" s="43">
        <f t="shared" si="3"/>
        <v>4200</v>
      </c>
      <c r="W38" s="43">
        <f t="shared" si="3"/>
        <v>1800</v>
      </c>
    </row>
    <row r="39" spans="1:23">
      <c r="Q39" s="50"/>
    </row>
  </sheetData>
  <mergeCells count="166">
    <mergeCell ref="Q7:Q8"/>
    <mergeCell ref="R7:R8"/>
    <mergeCell ref="S7:S8"/>
    <mergeCell ref="T7:T8"/>
    <mergeCell ref="U7:U8"/>
    <mergeCell ref="V7:V8"/>
    <mergeCell ref="W7:W8"/>
    <mergeCell ref="Q17:Q18"/>
    <mergeCell ref="R17:R18"/>
    <mergeCell ref="S17:S18"/>
    <mergeCell ref="V17:V18"/>
    <mergeCell ref="T17:T18"/>
    <mergeCell ref="W20:W21"/>
    <mergeCell ref="Q24:Q25"/>
    <mergeCell ref="R24:R25"/>
    <mergeCell ref="S24:S25"/>
    <mergeCell ref="T24:T25"/>
    <mergeCell ref="U24:U25"/>
    <mergeCell ref="V24:V25"/>
    <mergeCell ref="W24:W25"/>
    <mergeCell ref="Q20:Q21"/>
    <mergeCell ref="R20:R21"/>
    <mergeCell ref="S20:S21"/>
    <mergeCell ref="T20:T21"/>
    <mergeCell ref="U20:U21"/>
    <mergeCell ref="V20:V21"/>
    <mergeCell ref="N24:N25"/>
    <mergeCell ref="Q10:Q11"/>
    <mergeCell ref="R10:R11"/>
    <mergeCell ref="S10:S11"/>
    <mergeCell ref="T10:T11"/>
    <mergeCell ref="U10:U11"/>
    <mergeCell ref="V10:V11"/>
    <mergeCell ref="W10:W11"/>
    <mergeCell ref="Q13:Q14"/>
    <mergeCell ref="R13:R14"/>
    <mergeCell ref="S13:S14"/>
    <mergeCell ref="T13:T14"/>
    <mergeCell ref="U13:U14"/>
    <mergeCell ref="V13:V14"/>
    <mergeCell ref="W13:W14"/>
    <mergeCell ref="Q15:Q16"/>
    <mergeCell ref="R15:R16"/>
    <mergeCell ref="S15:S16"/>
    <mergeCell ref="T15:T16"/>
    <mergeCell ref="U15:U16"/>
    <mergeCell ref="V15:V16"/>
    <mergeCell ref="W15:W16"/>
    <mergeCell ref="W17:W18"/>
    <mergeCell ref="U17:U18"/>
    <mergeCell ref="I7:I8"/>
    <mergeCell ref="I10:I11"/>
    <mergeCell ref="I13:I14"/>
    <mergeCell ref="O7:O8"/>
    <mergeCell ref="P7:P8"/>
    <mergeCell ref="O20:O21"/>
    <mergeCell ref="P20:P21"/>
    <mergeCell ref="L13:L14"/>
    <mergeCell ref="K7:K8"/>
    <mergeCell ref="L7:L8"/>
    <mergeCell ref="J7:J8"/>
    <mergeCell ref="M7:M8"/>
    <mergeCell ref="M20:M21"/>
    <mergeCell ref="N10:N11"/>
    <mergeCell ref="N13:N14"/>
    <mergeCell ref="N15:N16"/>
    <mergeCell ref="N17:N18"/>
    <mergeCell ref="O24:O25"/>
    <mergeCell ref="P24:P25"/>
    <mergeCell ref="O10:O11"/>
    <mergeCell ref="O13:O14"/>
    <mergeCell ref="O15:O16"/>
    <mergeCell ref="O17:O18"/>
    <mergeCell ref="P10:P11"/>
    <mergeCell ref="P17:P18"/>
    <mergeCell ref="P13:P14"/>
    <mergeCell ref="P15:P16"/>
    <mergeCell ref="A7:A8"/>
    <mergeCell ref="B7:B8"/>
    <mergeCell ref="C7:C8"/>
    <mergeCell ref="H7:H8"/>
    <mergeCell ref="E7:E8"/>
    <mergeCell ref="F7:F8"/>
    <mergeCell ref="D7:D8"/>
    <mergeCell ref="G7:G8"/>
    <mergeCell ref="A1:A2"/>
    <mergeCell ref="C1:C2"/>
    <mergeCell ref="H1:H2"/>
    <mergeCell ref="D1:G1"/>
    <mergeCell ref="A10:A11"/>
    <mergeCell ref="B10:B11"/>
    <mergeCell ref="C10:C11"/>
    <mergeCell ref="H10:H11"/>
    <mergeCell ref="J10:J11"/>
    <mergeCell ref="K10:K11"/>
    <mergeCell ref="L10:L11"/>
    <mergeCell ref="A13:A14"/>
    <mergeCell ref="B13:B14"/>
    <mergeCell ref="C13:C14"/>
    <mergeCell ref="H13:H14"/>
    <mergeCell ref="K13:K14"/>
    <mergeCell ref="J13:J14"/>
    <mergeCell ref="E10:E11"/>
    <mergeCell ref="D10:D11"/>
    <mergeCell ref="D13:D14"/>
    <mergeCell ref="L17:L18"/>
    <mergeCell ref="A15:A16"/>
    <mergeCell ref="B15:B16"/>
    <mergeCell ref="C15:C16"/>
    <mergeCell ref="H15:H16"/>
    <mergeCell ref="J15:J16"/>
    <mergeCell ref="K15:K16"/>
    <mergeCell ref="I15:I16"/>
    <mergeCell ref="I17:I18"/>
    <mergeCell ref="D17:D18"/>
    <mergeCell ref="D15:D16"/>
    <mergeCell ref="L24:L25"/>
    <mergeCell ref="A20:A21"/>
    <mergeCell ref="B20:B21"/>
    <mergeCell ref="C20:C21"/>
    <mergeCell ref="H20:H21"/>
    <mergeCell ref="J20:J21"/>
    <mergeCell ref="K20:K21"/>
    <mergeCell ref="I20:I21"/>
    <mergeCell ref="I24:I25"/>
    <mergeCell ref="D20:D21"/>
    <mergeCell ref="D24:D25"/>
    <mergeCell ref="E17:E18"/>
    <mergeCell ref="E15:E16"/>
    <mergeCell ref="E13:E14"/>
    <mergeCell ref="A24:A25"/>
    <mergeCell ref="B24:B25"/>
    <mergeCell ref="C24:C25"/>
    <mergeCell ref="H24:H25"/>
    <mergeCell ref="J24:J25"/>
    <mergeCell ref="K24:K25"/>
    <mergeCell ref="A17:A18"/>
    <mergeCell ref="B17:B18"/>
    <mergeCell ref="C17:C18"/>
    <mergeCell ref="H17:H18"/>
    <mergeCell ref="J17:J18"/>
    <mergeCell ref="K17:K18"/>
    <mergeCell ref="I1:I2"/>
    <mergeCell ref="J1:J2"/>
    <mergeCell ref="B1:B2"/>
    <mergeCell ref="M24:M25"/>
    <mergeCell ref="M17:M18"/>
    <mergeCell ref="M15:M16"/>
    <mergeCell ref="M13:M14"/>
    <mergeCell ref="M10:M11"/>
    <mergeCell ref="L20:L21"/>
    <mergeCell ref="L15:L16"/>
    <mergeCell ref="F24:F25"/>
    <mergeCell ref="E24:E25"/>
    <mergeCell ref="F20:F21"/>
    <mergeCell ref="G20:G21"/>
    <mergeCell ref="G24:G25"/>
    <mergeCell ref="F10:F11"/>
    <mergeCell ref="G10:G11"/>
    <mergeCell ref="G13:G14"/>
    <mergeCell ref="G15:G16"/>
    <mergeCell ref="G17:G18"/>
    <mergeCell ref="F13:F14"/>
    <mergeCell ref="F15:F16"/>
    <mergeCell ref="F17:F18"/>
    <mergeCell ref="E20:E21"/>
  </mergeCells>
  <phoneticPr fontId="8" type="noConversion"/>
  <pageMargins left="0.7" right="0.7" top="0.75" bottom="0.75" header="0.3" footer="0.3"/>
  <pageSetup paperSize="8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44" sqref="B4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Zestawienie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Magdalena Mieczyńska</cp:lastModifiedBy>
  <cp:lastPrinted>2025-09-24T11:49:51Z</cp:lastPrinted>
  <dcterms:created xsi:type="dcterms:W3CDTF">2018-04-30T07:26:52Z</dcterms:created>
  <dcterms:modified xsi:type="dcterms:W3CDTF">2025-09-24T12:01:32Z</dcterms:modified>
</cp:coreProperties>
</file>