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mieczynska\Desktop\Remont placu manewrowego i odmulnika na SUW\"/>
    </mc:Choice>
  </mc:AlternateContent>
  <xr:revisionPtr revIDLastSave="0" documentId="13_ncr:1_{A03B8BCD-B0DD-4959-B94E-93A68FE18489}" xr6:coauthVersionLast="47" xr6:coauthVersionMax="47" xr10:uidLastSave="{00000000-0000-0000-0000-000000000000}"/>
  <bookViews>
    <workbookView xWindow="-120" yWindow="-120" windowWidth="38640" windowHeight="21120" xr2:uid="{00000000-000D-0000-FFFF-FFFF00000000}"/>
  </bookViews>
  <sheets>
    <sheet name="KARTA TYTUŁOWA" sheetId="1" r:id="rId1"/>
    <sheet name="1 PLAC MANEWROWY" sheetId="3" r:id="rId2"/>
    <sheet name="2 REMONT ODMULNIKA" sheetId="4" r:id="rId3"/>
  </sheets>
  <definedNames>
    <definedName name="_xlnm.Print_Area" localSheetId="1">'1 PLAC MANEWROWY'!$A$1:$H$136</definedName>
    <definedName name="_xlnm.Print_Area" localSheetId="2">'2 REMONT ODMULNIKA'!$A$1:$H$36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H7" i="3"/>
  <c r="H10" i="3" s="1"/>
  <c r="H8" i="4"/>
  <c r="H132" i="3"/>
  <c r="H131" i="3"/>
  <c r="H130" i="3"/>
  <c r="H129" i="3"/>
  <c r="H128" i="3"/>
  <c r="H127" i="3"/>
  <c r="H126" i="3"/>
  <c r="H125" i="3"/>
  <c r="H124" i="3"/>
  <c r="H123" i="3"/>
  <c r="H122" i="3"/>
  <c r="H121" i="3"/>
  <c r="H120" i="3"/>
  <c r="H119" i="3"/>
  <c r="H118" i="3"/>
  <c r="H117" i="3"/>
  <c r="H116" i="3"/>
  <c r="H115" i="3"/>
  <c r="H114" i="3"/>
  <c r="H113" i="3"/>
  <c r="H112" i="3"/>
  <c r="H109" i="3"/>
  <c r="H108" i="3"/>
  <c r="H107" i="3"/>
  <c r="H106" i="3"/>
  <c r="H105" i="3"/>
  <c r="H104" i="3"/>
  <c r="H103" i="3"/>
  <c r="H102" i="3"/>
  <c r="H101" i="3"/>
  <c r="H98" i="3"/>
  <c r="H97" i="3"/>
  <c r="H96" i="3"/>
  <c r="H95" i="3"/>
  <c r="H94" i="3"/>
  <c r="H93" i="3"/>
  <c r="H92" i="3"/>
  <c r="H91" i="3"/>
  <c r="H90" i="3"/>
  <c r="H87" i="3"/>
  <c r="H86" i="3"/>
  <c r="H85" i="3"/>
  <c r="H84" i="3"/>
  <c r="H83" i="3"/>
  <c r="H82" i="3"/>
  <c r="H81" i="3"/>
  <c r="H78" i="3"/>
  <c r="H77" i="3"/>
  <c r="H76" i="3"/>
  <c r="H75" i="3"/>
  <c r="H74" i="3"/>
  <c r="H73" i="3"/>
  <c r="H72" i="3"/>
  <c r="H71" i="3"/>
  <c r="H70" i="3"/>
  <c r="H67" i="3"/>
  <c r="H66" i="3"/>
  <c r="H65" i="3"/>
  <c r="H64" i="3"/>
  <c r="H63" i="3"/>
  <c r="H62" i="3"/>
  <c r="H61" i="3"/>
  <c r="H60" i="3"/>
  <c r="H59" i="3"/>
  <c r="H58" i="3"/>
  <c r="H57" i="3"/>
  <c r="H56" i="3"/>
  <c r="H55" i="3"/>
  <c r="H54" i="3"/>
  <c r="H53" i="3"/>
  <c r="H50" i="3"/>
  <c r="H49" i="3"/>
  <c r="H48" i="3"/>
  <c r="H47" i="3"/>
  <c r="H46" i="3"/>
  <c r="H45" i="3"/>
  <c r="H44" i="3"/>
  <c r="H43" i="3"/>
  <c r="H42" i="3"/>
  <c r="H41" i="3"/>
  <c r="H40" i="3"/>
  <c r="H39" i="3"/>
  <c r="H38" i="3"/>
  <c r="H37" i="3"/>
  <c r="H36" i="3"/>
  <c r="H35" i="3"/>
  <c r="H34" i="3"/>
  <c r="H33" i="3"/>
  <c r="H32" i="3"/>
  <c r="H31" i="3"/>
  <c r="H30" i="3"/>
  <c r="H29" i="3"/>
  <c r="H28" i="3"/>
  <c r="H27" i="3"/>
  <c r="H26" i="3"/>
  <c r="H25" i="3"/>
  <c r="H22" i="3"/>
  <c r="H21" i="3"/>
  <c r="H20" i="3"/>
  <c r="H19" i="3"/>
  <c r="H18" i="3"/>
  <c r="H17" i="3"/>
  <c r="H16" i="3"/>
  <c r="H15" i="3"/>
  <c r="H14" i="3"/>
  <c r="H13" i="3"/>
  <c r="H12" i="3"/>
  <c r="H9" i="3"/>
  <c r="H8" i="3"/>
  <c r="H32" i="4"/>
  <c r="H33" i="4" s="1"/>
  <c r="H29" i="4"/>
  <c r="H28" i="4"/>
  <c r="H27" i="4"/>
  <c r="H26" i="4"/>
  <c r="H23" i="4"/>
  <c r="H22" i="4"/>
  <c r="H21" i="4"/>
  <c r="H20" i="4"/>
  <c r="H19" i="4"/>
  <c r="H18" i="4"/>
  <c r="H17" i="4"/>
  <c r="H16" i="4"/>
  <c r="H15" i="4"/>
  <c r="H14" i="4"/>
  <c r="H13" i="4"/>
  <c r="H12" i="4"/>
  <c r="H9" i="4"/>
  <c r="H88" i="3" l="1"/>
  <c r="H79" i="3"/>
  <c r="H23" i="3"/>
  <c r="H51" i="3"/>
  <c r="H110" i="3"/>
  <c r="H133" i="3"/>
  <c r="H134" i="3" s="1"/>
  <c r="H68" i="3"/>
  <c r="H99" i="3"/>
  <c r="H30" i="4"/>
  <c r="H24" i="4"/>
  <c r="H10" i="4"/>
  <c r="B17" i="1" l="1"/>
  <c r="H135" i="3"/>
  <c r="H136" i="3" s="1"/>
  <c r="H34" i="4"/>
  <c r="B19" i="1" l="1"/>
  <c r="B21" i="1" s="1"/>
  <c r="B23" i="1" s="1"/>
  <c r="B25" i="1" s="1"/>
  <c r="H35" i="4"/>
  <c r="H36" i="4" s="1"/>
</calcChain>
</file>

<file path=xl/sharedStrings.xml><?xml version="1.0" encoding="utf-8"?>
<sst xmlns="http://schemas.openxmlformats.org/spreadsheetml/2006/main" count="718" uniqueCount="396">
  <si>
    <t/>
  </si>
  <si>
    <t>Budowa:</t>
  </si>
  <si>
    <t>PLAC MANEWROWY ORAZ ODMULNIK  NA TERENIE SUW W SZAFLARACH</t>
  </si>
  <si>
    <t>Data opracowania:</t>
  </si>
  <si>
    <t>Lp</t>
  </si>
  <si>
    <t>Wartość</t>
  </si>
  <si>
    <t>1</t>
  </si>
  <si>
    <t>2</t>
  </si>
  <si>
    <t>4</t>
  </si>
  <si>
    <t>5</t>
  </si>
  <si>
    <t>6</t>
  </si>
  <si>
    <t>7</t>
  </si>
  <si>
    <t>9</t>
  </si>
  <si>
    <t>10</t>
  </si>
  <si>
    <t>11</t>
  </si>
  <si>
    <t>PLAC MANEWROWY</t>
  </si>
  <si>
    <t>WYCINKA DRZEW</t>
  </si>
  <si>
    <t>REMONT ODMULNIKA</t>
  </si>
  <si>
    <t>Podstawa</t>
  </si>
  <si>
    <t>Opis robót</t>
  </si>
  <si>
    <t>Krotność</t>
  </si>
  <si>
    <t>Rozdział</t>
  </si>
  <si>
    <t>1.1</t>
  </si>
  <si>
    <t>Element</t>
  </si>
  <si>
    <t>Ścinanie drzew piłą mechaniczną</t>
  </si>
  <si>
    <t>1.1.1</t>
  </si>
  <si>
    <t>KNRW 201/103/7</t>
  </si>
  <si>
    <t>szt</t>
  </si>
  <si>
    <t>Mechaniczne karczowanie pni, Fi·66-75·cm</t>
  </si>
  <si>
    <t>1.1.2</t>
  </si>
  <si>
    <t>KNRW 201/105/7</t>
  </si>
  <si>
    <t>Oczyszczenie terenu z pozostałości po wykarczowaniu, drobne gałęzie, korzenie i kora z wywiezieniem</t>
  </si>
  <si>
    <t>1.1.3</t>
  </si>
  <si>
    <t>KNR 201/111/4</t>
  </si>
  <si>
    <t>m2</t>
  </si>
  <si>
    <t>RAZEM 1.1  WYCINKA DRZEW</t>
  </si>
  <si>
    <t>1.2</t>
  </si>
  <si>
    <t>Wykopy oraz przekopy wykonywane koparkami podsiębiernymi na odkład, koparka 0,60·m3, grunt kategorii IV</t>
  </si>
  <si>
    <t>1.2.1</t>
  </si>
  <si>
    <t>KNR 201/218/3</t>
  </si>
  <si>
    <t>m3</t>
  </si>
  <si>
    <t>Roboty ziemne koparkami podsiębiernymi z transportem urobku samochodami samowyładowczymi do 1·km, koparka 0,60·m3, grunt kategorii IV, samochód 5-10·t</t>
  </si>
  <si>
    <t>1.2.2</t>
  </si>
  <si>
    <t>KNR 201/206/5 (2)</t>
  </si>
  <si>
    <t>Wykopy ciągłe lub jamiste ze skarpami o szerokości dna do 1.5·m ze złożeniem urobku na odkład, wykopy o głębokości do 1.5·m, kategoria gruntu IV</t>
  </si>
  <si>
    <t>1.2.3</t>
  </si>
  <si>
    <t>KNR 201/310/3</t>
  </si>
  <si>
    <t>Nakłady uzupełniające  za każde dalsze rozpoczęte 0,5·km odległości transportu, ponad 1·km samochodami samowyładowczymi, po drogach utwardzonych, grunt kategorii III-IV, samochód 5-10·t</t>
  </si>
  <si>
    <t>1.2.4</t>
  </si>
  <si>
    <t>KNR 201/214/4 (2)</t>
  </si>
  <si>
    <t>Umocnienie pionowych ścian wykopów liniowych palami szalunkowymi (wypraskami) w gruntach suchych wraz z rozbiórką, wykopy o szerokości do 1,0·m, umocnienie pełne, głębokość wykopów do 6,0·m, grunt kategorii III-IV</t>
  </si>
  <si>
    <t>1.2.5</t>
  </si>
  <si>
    <t>KNRW 201/314/4</t>
  </si>
  <si>
    <t>Demontaż rur betonowych, Fi·300·mm DN500</t>
  </si>
  <si>
    <t>1.2.6</t>
  </si>
  <si>
    <t># KNR 402/232/4 analogia</t>
  </si>
  <si>
    <t>m</t>
  </si>
  <si>
    <t>Podłoża i obsypki z kruszyw naturalnych dowiezionych, piasek</t>
  </si>
  <si>
    <t>1.2.7</t>
  </si>
  <si>
    <t>KNNR 11/501/5 (1)</t>
  </si>
  <si>
    <t>Kanały z rur typu PVC łączone na wcisk, Fi·500·mm SN12</t>
  </si>
  <si>
    <t>1.2.8</t>
  </si>
  <si>
    <t>KNRW 218/408/7</t>
  </si>
  <si>
    <t>Zasypywanie wykopów spycharkami, przemieszczanie na odległość do 10·m, grunt kategorii IV, spycharka 55·kW (75·KM)</t>
  </si>
  <si>
    <t>1.2.9</t>
  </si>
  <si>
    <t>KNR 201/230/2 (1)</t>
  </si>
  <si>
    <t>Zagęszczanie nasypów, ubijakami mechanicznymi, grunt spoisty kategorii III-IV</t>
  </si>
  <si>
    <t>1.2.10</t>
  </si>
  <si>
    <t>KNR 201/236/2</t>
  </si>
  <si>
    <t>Remont studni zakre prac:
1. Demontaż starych stopni, 2. Montaż nowych stopni złazowych odpornych na korozję, 3. profilowanie kinety, 4. czyszczenie studni myjką, 5. uzupełnienie ubytków za pomocą cementów szybkowiążących, 6. Demontaż włazów, 7. Montaż nowych włazów D400</t>
  </si>
  <si>
    <t>1.2.11</t>
  </si>
  <si>
    <t>Kalkulacja własna</t>
  </si>
  <si>
    <t>1.3</t>
  </si>
  <si>
    <t>1.3.1</t>
  </si>
  <si>
    <t>Roboty ziemne z przewozem gruntu taczkami, odspojenie i przewóz na odległość do 10·m, kategoria gruntu IV</t>
  </si>
  <si>
    <t>1.3.2</t>
  </si>
  <si>
    <t>KNR 201/307/3</t>
  </si>
  <si>
    <t>1.3.3</t>
  </si>
  <si>
    <t>Umocnienie ścian wykopów wraz z rozbiórką palami szalunkowymi stalowymi (wypraskami) w gruntach suchych, szerokość do 1·m, umocnienie ażurowe w gruncie kategorii III-IV, głębokość do 3·m</t>
  </si>
  <si>
    <t>1.3.4</t>
  </si>
  <si>
    <t>KNNR 1/313/4</t>
  </si>
  <si>
    <t>Demontaż w wykopie rurociągu stalowego Fi·150·mm</t>
  </si>
  <si>
    <t>1.3.5</t>
  </si>
  <si>
    <t># KNR 402/113/6 analogia</t>
  </si>
  <si>
    <t>1.3.6</t>
  </si>
  <si>
    <t>Montaż rurociągów z rur polietylenowych (PE, PEHD), Fi·110·mm</t>
  </si>
  <si>
    <t>1.3.7</t>
  </si>
  <si>
    <t>KNRW 218/109/4 (1)</t>
  </si>
  <si>
    <t>Montaż rurociągów z rur polietylenowych (PE, PEHD), Fi·160·mm</t>
  </si>
  <si>
    <t>1.3.8</t>
  </si>
  <si>
    <t>KNRW 218/109/7 (1)</t>
  </si>
  <si>
    <t>Hydrant  nadziemny AVK lub równoważny z zasuwą</t>
  </si>
  <si>
    <t>1.3.9</t>
  </si>
  <si>
    <t>KNR 218/315/3</t>
  </si>
  <si>
    <t>kpl</t>
  </si>
  <si>
    <t>Próba szczelności sieci wodociągowych, rurociąg do Dn·100·mm</t>
  </si>
  <si>
    <t>1.3.10</t>
  </si>
  <si>
    <t>KNR 218/802/1 (1)</t>
  </si>
  <si>
    <t>próba</t>
  </si>
  <si>
    <t>Próba szczelności sieci wodociągowych, rurociąg Dn·150·mm</t>
  </si>
  <si>
    <t>1.3.11</t>
  </si>
  <si>
    <t>KNR 218/802/2 (1)</t>
  </si>
  <si>
    <t>Dezynfekcja rurociągów sieci wodociągowej, (rurociąg 200·m) Dn·do 150·mm</t>
  </si>
  <si>
    <t>1.3.12</t>
  </si>
  <si>
    <t>KNNR 4/1611/1</t>
  </si>
  <si>
    <t>odcinek</t>
  </si>
  <si>
    <t>Montaż komory betonowej (wymiary wewnętrzne [szer./dł./wys.] 120x200x190) wraz z stopniami złazowymi i włazem żeliwnym D400</t>
  </si>
  <si>
    <t>1.3.13</t>
  </si>
  <si>
    <t>Kalkulacja indywidualna</t>
  </si>
  <si>
    <t>Montaż w komorze przepływomierza ABB WaterMaster DN 100 (lub równoważny)zwraz  z armaturą odcinającą  (1x zasuwa DN 100, 1x łącznik rurowo-kołnierzowy) oraz 1 x skrzynia elektryczna zewnętrzna z zamontowanym przetowrnikiem</t>
  </si>
  <si>
    <t>1.3.14</t>
  </si>
  <si>
    <t>Zasypywanie wykopów spycharkami, przemieszczanie na odległość do 10·m, grunt kategorii I-III, spycharka 55·kW (75·KM)</t>
  </si>
  <si>
    <t>1.3.15</t>
  </si>
  <si>
    <t>KNR 201/230/1 (1)</t>
  </si>
  <si>
    <t>Zagęszczanie nasypów, ubijakami mechanicznymi, grunt sypki kategorii I-III</t>
  </si>
  <si>
    <t>1.3.16</t>
  </si>
  <si>
    <t>KNR 201/236/1</t>
  </si>
  <si>
    <t>Przejście szczelne przez ściane komory wykonane za pomocą łańcuchów uszczelniających</t>
  </si>
  <si>
    <t>1.3.17</t>
  </si>
  <si>
    <t># KNRW 220/113/6 analogia</t>
  </si>
  <si>
    <t>przejaz</t>
  </si>
  <si>
    <t>Kopanie rowów dla kabli - rur AROTA Dn100 (ZASILANIE I STEROWANIE)</t>
  </si>
  <si>
    <t>1.3.18</t>
  </si>
  <si>
    <t>KNNR 5/701/3</t>
  </si>
  <si>
    <t>Nasypanie warstwy piasku na dnie rowu kablowego, szerokość do 0,4·m</t>
  </si>
  <si>
    <t>1.3.19</t>
  </si>
  <si>
    <t>KNNR 5/706/1</t>
  </si>
  <si>
    <t>Ułożenie rur osłonowych PVC do Fi·140·mm - DN100</t>
  </si>
  <si>
    <t>1.3.20</t>
  </si>
  <si>
    <t>KNNR 5/705/1</t>
  </si>
  <si>
    <t>Podłączenie kabla YKY</t>
  </si>
  <si>
    <t>1.3.21</t>
  </si>
  <si>
    <t>KNNR 5/726/10</t>
  </si>
  <si>
    <t>Wciągnięcie kabli</t>
  </si>
  <si>
    <t>1.3.22</t>
  </si>
  <si>
    <t>KNNR 5/713/2</t>
  </si>
  <si>
    <t>Montaż prefabrykowanej studnie SK1</t>
  </si>
  <si>
    <t>1.3.23</t>
  </si>
  <si>
    <t># Kalkulacja indywidualna</t>
  </si>
  <si>
    <t>Zasypanie rowów dla kabli, ręcznie, grunt kategorii III</t>
  </si>
  <si>
    <t>1.3.24</t>
  </si>
  <si>
    <t>KNNR 5/702/2</t>
  </si>
  <si>
    <t>Skrzynka wraz z konstrukcją, mocowanie przez zabetonowanie, masa do 20 kg</t>
  </si>
  <si>
    <t>1.3.25</t>
  </si>
  <si>
    <t>KNNR 5/405/2</t>
  </si>
  <si>
    <t>Wypopsażenie szafy sterowniczej - sytstem wizualizacji, monitoringu z wpięciem do istniejącego systemu SCADA</t>
  </si>
  <si>
    <t>1.3.26</t>
  </si>
  <si>
    <t>kpll</t>
  </si>
  <si>
    <t>1.4</t>
  </si>
  <si>
    <t>1.4.1</t>
  </si>
  <si>
    <t>1.4.2</t>
  </si>
  <si>
    <t>1.4.3</t>
  </si>
  <si>
    <t>Nakłady uzupełniające do tablic 0201-0213 za każde dalsze rozpoczęte 0,5·km odległości transportu, ponad 1·km samochodami samowyładowczymi, po drogach utwardzonych, grunt kategorii III-IV, samochód do 5·t</t>
  </si>
  <si>
    <t>1.4.4</t>
  </si>
  <si>
    <t>KNR 201/214/4 (1)</t>
  </si>
  <si>
    <t>1.4.5</t>
  </si>
  <si>
    <t>1.4.6</t>
  </si>
  <si>
    <t>1.4.7</t>
  </si>
  <si>
    <t>Kanały z rur typu PVC łączone na wcisk, Fi·200·mm</t>
  </si>
  <si>
    <t>1.4.8</t>
  </si>
  <si>
    <t>KNRW 218/408/3</t>
  </si>
  <si>
    <t>Kanały z rur typu PVC łączone na wcisk, Fi·160·mm</t>
  </si>
  <si>
    <t>1.4.9</t>
  </si>
  <si>
    <t>KNRW 218/408/2</t>
  </si>
  <si>
    <t>Roboty ziemne koparkami podsiębiernymi z transportem urobku samochodami samowyładowczymi do 1·km, koparka 0,25·m3, grunt kategorii III</t>
  </si>
  <si>
    <t>1.4.10</t>
  </si>
  <si>
    <t>KNR 201/205/4</t>
  </si>
  <si>
    <t>Wykonanie ławy pod odwodnienie liniowe</t>
  </si>
  <si>
    <t>1.4.11</t>
  </si>
  <si>
    <t>KNR 202/201/1 (1)</t>
  </si>
  <si>
    <t>Ścieki z elementów betonowych, na podsypce piaskowej, grubość prefabrykatów 15·cm KORYTKO BETONOWE Z KRATKĄ ŻELIWNĄ D400 O WYM.40X50X20 Z BETONU KLASY C35/45 DO ODPROWADZANIA WODY I KOMPATYBILNE Z BETONOWYM WPUSTEM</t>
  </si>
  <si>
    <t>1.4.12</t>
  </si>
  <si>
    <t># KNR 231/606/1 analogia</t>
  </si>
  <si>
    <t>Wypełnienie betonem przestrzeni pomiędzy korytkiem a ścianą wykopu</t>
  </si>
  <si>
    <t>1.4.13</t>
  </si>
  <si>
    <t>Studzienki kanalizacyjne PP zbiorcze fi 600 wraz z włazem żeliwnym B125  o gł. do 1,5m</t>
  </si>
  <si>
    <t>1.4.14</t>
  </si>
  <si>
    <t>KNNR 4/1417/2 (1)</t>
  </si>
  <si>
    <t>Studzienki ściekowe uliczne i podwórzowe, Fi·500·mm, z osadnikiem bez syfonu -WPUSTY ULICZNE WRAZ ZE STUDZIENKAMI BETONOWYMI</t>
  </si>
  <si>
    <t>1.4.15</t>
  </si>
  <si>
    <t>KNNR 4/1424/2</t>
  </si>
  <si>
    <t>1.5</t>
  </si>
  <si>
    <t>1.5.1</t>
  </si>
  <si>
    <t>1.5.2</t>
  </si>
  <si>
    <t>1.5.3</t>
  </si>
  <si>
    <t>1.5.4</t>
  </si>
  <si>
    <t>1.5.5</t>
  </si>
  <si>
    <t>1.5.6</t>
  </si>
  <si>
    <t>1.5.7</t>
  </si>
  <si>
    <t>1.5.8</t>
  </si>
  <si>
    <t>Studzienki  kanalizacji sanitarnej PP fi 600 z włazem żeliwnym D 400</t>
  </si>
  <si>
    <t>1.5.9</t>
  </si>
  <si>
    <t>1.6</t>
  </si>
  <si>
    <t>Roboty ziemne koparkami podsiębiernymi z transportem urobku samochodami samowyładowczymi do 1·km, koparka 0,15·m3, grunt kategorii III</t>
  </si>
  <si>
    <t>1.6.1</t>
  </si>
  <si>
    <t>KNR 201/205/2</t>
  </si>
  <si>
    <t>Wykonanie  fundamentu pod napęd</t>
  </si>
  <si>
    <t>1.6.2</t>
  </si>
  <si>
    <t># KNRW 401/203/4 analogia</t>
  </si>
  <si>
    <t>1.6.3</t>
  </si>
  <si>
    <t>1.6.4</t>
  </si>
  <si>
    <t>Wywóz ziemi samochodami skrzyniowymi, do 1·km, grunt kategorii IV</t>
  </si>
  <si>
    <t>1.6.5</t>
  </si>
  <si>
    <t>KNR 401/108/3</t>
  </si>
  <si>
    <t>Układanie kabli w rurach, pustakach lub kanałach zamkniętych, kabel do 3,0·kg/m</t>
  </si>
  <si>
    <t>1.6.6</t>
  </si>
  <si>
    <t>KNNR 5/713/3</t>
  </si>
  <si>
    <t>Montaż zapór drogowych, napęd mechaniczny, długość drąga 7,8-11·m</t>
  </si>
  <si>
    <t>1.6.7</t>
  </si>
  <si>
    <t>KNR 526/601/3</t>
  </si>
  <si>
    <t>1.7</t>
  </si>
  <si>
    <t>Rozebranie ogrodzenia, demontaż bramy</t>
  </si>
  <si>
    <t>1.7.1</t>
  </si>
  <si>
    <t># KNR 225/307/3 analogia</t>
  </si>
  <si>
    <t>Słupki do znaków drogowych, z rur stalowych, Fi·50·mm ANALOGIA Montaż słupków ogrodzenio-
wych: wykopanie dołów z rozplantowaniem gruntu, zabetonowaniem</t>
  </si>
  <si>
    <t>1.7.2</t>
  </si>
  <si>
    <t># KNR 231/702/1 analogia</t>
  </si>
  <si>
    <t>Ogrodzenia z siatki w ramach na słupkach z kształtownika 25/25mm obsadzonych w gniazdach cokołów (rozstaw 3·m), wysokość 1.5·m, słupki z rur Fi·70·mm</t>
  </si>
  <si>
    <t>1.7.3</t>
  </si>
  <si>
    <t># KNRW 202/1802/1analogia</t>
  </si>
  <si>
    <t>Układanie rur ochronnych z PCW w wykopie, rura do Fi·110·mm
R = 0,955   M = 1,000   S = 1,000</t>
  </si>
  <si>
    <t>1.7.4</t>
  </si>
  <si>
    <t>KNR 510/303/2</t>
  </si>
  <si>
    <t>Przewody izolowane jednożyłowe wciągane do rur, przekrój żyły do 2.5·mm2</t>
  </si>
  <si>
    <t>1.7.5</t>
  </si>
  <si>
    <t>KNR 508/204/2</t>
  </si>
  <si>
    <t>1.7.6</t>
  </si>
  <si>
    <t>Ręczne zasypywanie wykopów liniowych o ścianach pionowych, głębokość do 1.5·m, kategoria gruntu III-IV, szerokość wykopu 0.8-1.5·m</t>
  </si>
  <si>
    <t>1.7.7</t>
  </si>
  <si>
    <t>KNR 201/320/2 (1)</t>
  </si>
  <si>
    <t>Furtka – wys. 150, szerokość przejścia 100cm z wypełnieniem w postaci kształtownika zamkniętego 25x25 [mm] spawanego do konstrukcji z kształtownika zamkniętego 60 x 40 [mm].  W skrzydle domofon w technologii TCP/IP oraz elektrozamek sterowany z dyspozytorni oraz za pomocą kodu z klawiatury.</t>
  </si>
  <si>
    <t>1.7.8</t>
  </si>
  <si>
    <t># KNR 202/1808/7 analogia</t>
  </si>
  <si>
    <t>Brama – przesuwna samonośna automatyczna</t>
  </si>
  <si>
    <t>1.7.9</t>
  </si>
  <si>
    <t># KNR 202/1808/11 analogia</t>
  </si>
  <si>
    <t>1.8</t>
  </si>
  <si>
    <t>Kopanie rowów dla kabli, ręcznie, grunt kategorii IV</t>
  </si>
  <si>
    <t>1.8.1</t>
  </si>
  <si>
    <t>KNRW 510/316/3</t>
  </si>
  <si>
    <t>Nasypanie warstwy piasku na dnie rowu kablowego, rów szerokości do 0.4 m</t>
  </si>
  <si>
    <t>1.8.2</t>
  </si>
  <si>
    <t>KNRW 510/301/1</t>
  </si>
  <si>
    <t>Układanie rur ochronnych z PCW w wykopie, fi do 75 mm</t>
  </si>
  <si>
    <t>1.8.3</t>
  </si>
  <si>
    <t>KNRW 510/303/1</t>
  </si>
  <si>
    <t>Układanie kabli w rurach, pustakach lub kanałach zamkniętych. Kable wielożyłowe, kabel do 0.5 kg/m</t>
  </si>
  <si>
    <t>1.8.4</t>
  </si>
  <si>
    <t>KNRW 510/114/1</t>
  </si>
  <si>
    <t>Układanie kabli w rurach, pustakach lub kanałach zamkniętych. Kable wielożyłowe, kabel do 1.0 kg/m</t>
  </si>
  <si>
    <t>1.8.5</t>
  </si>
  <si>
    <t>KNRW 510/114/2</t>
  </si>
  <si>
    <t>Układanie bednarki, rowy kablowe, bednarka do 120·mm2</t>
  </si>
  <si>
    <t>1.8.6</t>
  </si>
  <si>
    <t>KNRW 508/608/7</t>
  </si>
  <si>
    <t>Zasypywanie rowów dla kabli, ręcznie, grunt kategorii IV</t>
  </si>
  <si>
    <t>1.8.7</t>
  </si>
  <si>
    <t>KNRW 510/317/3</t>
  </si>
  <si>
    <t>Zeszyt 11 1999r. Fundamenty z żywic poliestrowych pod rozdzielnice, montaż fundamentu w gruncie kategorii III, objętość fundamentu w wykopie do 0,15·m3</t>
  </si>
  <si>
    <t>1.8.8</t>
  </si>
  <si>
    <t># KNR 510/9948/5 analogia</t>
  </si>
  <si>
    <t>Montaż i stawianie lampy led</t>
  </si>
  <si>
    <t>1.8.9</t>
  </si>
  <si>
    <t>KNNR 5/1001/1 (1)</t>
  </si>
  <si>
    <t>1.9</t>
  </si>
  <si>
    <t>Rozebranie nawierzchni z płytek betonowych</t>
  </si>
  <si>
    <t>1.9.1</t>
  </si>
  <si>
    <t># KSNR 6/805/5 analogia</t>
  </si>
  <si>
    <t>Koryta wykonywane na całej szerokości jezdni i chodników, mechanicznie, grunt kategorii I-IV, na głębokości 20·cm</t>
  </si>
  <si>
    <t>1.9.2</t>
  </si>
  <si>
    <t>KNR 231/101/1</t>
  </si>
  <si>
    <t>Koryta wykonywane na całej szerokości jezdni i chodników, mechanicznie, grunt kategorii I-IV, dodatek za każde dalsze 5·cm głębokości</t>
  </si>
  <si>
    <t>1.9.3</t>
  </si>
  <si>
    <t>KNR 231/101/2</t>
  </si>
  <si>
    <t>1.9.4</t>
  </si>
  <si>
    <t>Wywiezienie gruzu z terenu rozbiórki przy mechanicznym załadowaniu i wyładowaniu, transport samochodem samowyładowczym na odległość 1 km</t>
  </si>
  <si>
    <t>1.9.5</t>
  </si>
  <si>
    <t>KNR 404/1103/4</t>
  </si>
  <si>
    <t>Podbudowy z kruszyw, tłuczeń, warstwa dolna, grubość warstwy po zagęszczeniu 15·cm</t>
  </si>
  <si>
    <t>1.9.6</t>
  </si>
  <si>
    <t>KNR 231/114/5</t>
  </si>
  <si>
    <t>Podbudowy z kruszyw, tłuczeń, warstwa dolna, dodatek za każdy dalszy 1·cm grubości</t>
  </si>
  <si>
    <t>1.9.7</t>
  </si>
  <si>
    <t>KNR 231/114/6</t>
  </si>
  <si>
    <t>Podbudowy z kruszyw, tłuczeń, warstwa górna, grubość warstwy po zagęszczeniu 8·cm</t>
  </si>
  <si>
    <t>1.9.8</t>
  </si>
  <si>
    <t>KNR 231/114/7</t>
  </si>
  <si>
    <t>Podbudowy z kruszyw, tłuczeń, warstwa górna, dodatek za każdy dalszy 1·cm grubości</t>
  </si>
  <si>
    <t>1.9.9</t>
  </si>
  <si>
    <t>KNR 231/114/8</t>
  </si>
  <si>
    <t>1.9.10</t>
  </si>
  <si>
    <t>Ławy pod krawężniki, betonowa z oporem</t>
  </si>
  <si>
    <t>1.9.11</t>
  </si>
  <si>
    <t>KNR 231/402/4</t>
  </si>
  <si>
    <t>Krawężniki betonowe, wystające 15x30·cm na podsypce piaskowej</t>
  </si>
  <si>
    <t>1.9.12</t>
  </si>
  <si>
    <t>KNR 231/403/1</t>
  </si>
  <si>
    <t>Obrzeża betonowe, 30x8·cm na podsypce piaskowej z wypełnieniem spoin zaprawą cementową</t>
  </si>
  <si>
    <t>1.9.13</t>
  </si>
  <si>
    <t>KNR 231/407/4</t>
  </si>
  <si>
    <t>Zeszyt 5 1994r. Nawierzchnie drogowe z kostki brukowej betonowej grubości 8·cm na podbudowie piaskowej, kostka prostokątna 20x10·cm, podsypka grubości 5·cm</t>
  </si>
  <si>
    <t>1.9.14</t>
  </si>
  <si>
    <t>KNR 231/9902/1</t>
  </si>
  <si>
    <t>Chodniki z kostki brukowej betonowej o grubości 6·cm, na podsypce piaskowej, kostka prostokątna 20x10·cm</t>
  </si>
  <si>
    <t>1.9.15</t>
  </si>
  <si>
    <t>KNR 231/9903/1</t>
  </si>
  <si>
    <t>Regulacja pionowa studzienek dla urządzeń podziemnych, włazy kanałowe</t>
  </si>
  <si>
    <t>1.9.16</t>
  </si>
  <si>
    <t>KNR 231/1406/3</t>
  </si>
  <si>
    <t>Kopanie rowów dla kabli - rur AROTA Dn100</t>
  </si>
  <si>
    <t>1.9.17</t>
  </si>
  <si>
    <t>1.9.18</t>
  </si>
  <si>
    <t>1.9.19</t>
  </si>
  <si>
    <t>1.9.20</t>
  </si>
  <si>
    <t>1.9.21</t>
  </si>
  <si>
    <t>2.1</t>
  </si>
  <si>
    <t>Obcięcie ściany o 1m z wysokości na dł. 40m</t>
  </si>
  <si>
    <t>2.1.1</t>
  </si>
  <si>
    <t>Wykonanie wieńca betonowego obciętej ściany</t>
  </si>
  <si>
    <t>2.1.2</t>
  </si>
  <si>
    <t># KNR 202/210/1 (2) analogia</t>
  </si>
  <si>
    <t>2.2</t>
  </si>
  <si>
    <t>Koryta wykonywane na całej szerokości jezdni i chodników, ręcznie, grunt kategorii III-VI, na głębokości 20·cm</t>
  </si>
  <si>
    <t>2.2.1</t>
  </si>
  <si>
    <t>KNR 231/101/7</t>
  </si>
  <si>
    <t>Koryta wykonywane na całej szerokości jezdni i chodników, ręcznie, grunt kategorii III-VI, dodatek za każde dalsze 5·cm głębokości</t>
  </si>
  <si>
    <t>2.2.2</t>
  </si>
  <si>
    <t>KNR 231/101/8</t>
  </si>
  <si>
    <t>2.2.3</t>
  </si>
  <si>
    <t>2.2.4</t>
  </si>
  <si>
    <t>2.2.5</t>
  </si>
  <si>
    <t>2.2.6</t>
  </si>
  <si>
    <t>2.2.7</t>
  </si>
  <si>
    <t>2.2.8</t>
  </si>
  <si>
    <t>2.2.9</t>
  </si>
  <si>
    <t>2.2.10</t>
  </si>
  <si>
    <t>2.2.11</t>
  </si>
  <si>
    <t>Chodniki z płyt betonowych, 30x30x5·cm na podsypce piaskowej z wypełnieniem spoin piaskiem</t>
  </si>
  <si>
    <t>2.2.12</t>
  </si>
  <si>
    <t>KNR 231/502/1</t>
  </si>
  <si>
    <t>2.3</t>
  </si>
  <si>
    <t>Demontaż stopni schodów betonowych zewnętrznych - 3 szt</t>
  </si>
  <si>
    <t>2.3.1</t>
  </si>
  <si>
    <t># Kalkulacja indywidualna analogia</t>
  </si>
  <si>
    <t>Montaż stopni prefabrykowanych betonowych zewnętrznych</t>
  </si>
  <si>
    <t>2.3.2</t>
  </si>
  <si>
    <t># TZKNBK 16/110/1 analogia</t>
  </si>
  <si>
    <t>Montaż balustrady ochronnej ze stali ocynkowanej - 3 sztuki</t>
  </si>
  <si>
    <t>2.3.3</t>
  </si>
  <si>
    <t># KNR 202/1209/1 analogia</t>
  </si>
  <si>
    <t>Montaż schodów stalowych ocynkowanych ze stopniami ażurowymi wraz z balustradą ochronną służących do zejścia na dno odmulnika</t>
  </si>
  <si>
    <t>2.3.4</t>
  </si>
  <si>
    <t>2.4</t>
  </si>
  <si>
    <t>Montaż barierki ochronnej pomiędzy drogą dojazdową, a odmulnikiem</t>
  </si>
  <si>
    <t>2.4.1</t>
  </si>
  <si>
    <t>Ilość</t>
  </si>
  <si>
    <t>Kosztorys ofertowy</t>
  </si>
  <si>
    <t>WARTOŚĆ ROBÓT:</t>
  </si>
  <si>
    <t>Jedn.
miary</t>
  </si>
  <si>
    <t xml:space="preserve">RAZEM 1.9  UTWARDZENIE TERENU </t>
  </si>
  <si>
    <r>
      <rPr>
        <b/>
        <sz val="11"/>
        <color theme="1"/>
        <rFont val="Calibri"/>
        <family val="2"/>
        <charset val="238"/>
      </rPr>
      <t xml:space="preserve">BARIERKA OCHRONNA
</t>
    </r>
    <r>
      <rPr>
        <sz val="11"/>
        <color theme="1"/>
        <rFont val="Calibri"/>
        <family val="2"/>
      </rPr>
      <t>Wymagania: Montaż nowej barierki ochronnej pomiędzy drogą dojazdową, a odmulnikiem o dł. 42m. Barierka wykonana z elementów stalowych ocynkowanych ogniowo o średnicy 60,3 mm, przeznaczonych do wbetonowania, wysokość użytkowa 1200 mm</t>
    </r>
  </si>
  <si>
    <t xml:space="preserve">RAZEM 2.1  REMONT ŚCIANY POMIĘDZY KOMORAMI ODMULNIKA </t>
  </si>
  <si>
    <t xml:space="preserve">RAZEM 2.2  WYKONANIE OPASKI ODMULNIKA </t>
  </si>
  <si>
    <t xml:space="preserve">RAZEM 2.3  WYMIANA SCHODÓW </t>
  </si>
  <si>
    <t xml:space="preserve">RAZEM 2.4  BARIERKA OCHRONNA </t>
  </si>
  <si>
    <r>
      <rPr>
        <b/>
        <sz val="11"/>
        <color theme="1"/>
        <rFont val="Calibri"/>
        <family val="2"/>
        <charset val="238"/>
      </rPr>
      <t xml:space="preserve">WYMIANA SCHODÓW </t>
    </r>
    <r>
      <rPr>
        <sz val="11"/>
        <color theme="1"/>
        <rFont val="Calibri"/>
        <family val="2"/>
      </rPr>
      <t xml:space="preserve">
Wymagania: Demontaż 3 szt. schodów betonowych i montaż nowych betonowych prefabrykowanych z przeznaczeniem do stosowania na zewnątrz wraz z balustradą ochronną ze stali ocynkowanej. Montaż 4 szt. schodów stalowych ocynkowanych ze stopniami ażurowymi wraz z balustradą ochronną służących do zejścia na dno odmulnika</t>
    </r>
  </si>
  <si>
    <r>
      <rPr>
        <b/>
        <sz val="11"/>
        <color theme="1"/>
        <rFont val="Calibri"/>
        <family val="2"/>
        <charset val="238"/>
      </rPr>
      <t>WYKONANIE OPASKI ODMULNIKA</t>
    </r>
    <r>
      <rPr>
        <sz val="11"/>
        <color theme="1"/>
        <rFont val="Calibri"/>
        <family val="2"/>
      </rPr>
      <t xml:space="preserve">
Wymagania: Wykonanie podbudowy na głębokość 30 cm. Montaż krawężników betonowych drogowych – 140 m i obrzeży betonowych 210 m, nawierzchnia z płytek betonowych 30x30x6 – 84 m2 oraz kostki brukowej gr. 6cm – 60 m2</t>
    </r>
  </si>
  <si>
    <t>KOSZTOERYS OFERTOWY:  ODMULNIK</t>
  </si>
  <si>
    <t>Przedmiar</t>
  </si>
  <si>
    <r>
      <t xml:space="preserve">REMONT ŚCIANY POMIĘDZY KOMORAMI ODMULNIKA 
</t>
    </r>
    <r>
      <rPr>
        <sz val="11"/>
        <color theme="1"/>
        <rFont val="Calibri"/>
        <family val="2"/>
        <charset val="238"/>
      </rPr>
      <t>Wymagania: Obcięcie ściany o 1m z wysokości na dł. 40m, wykonanie wieńca betonowego na obciętej ścianie</t>
    </r>
  </si>
  <si>
    <t>OGÓŁEM NETTO ODMULNIK</t>
  </si>
  <si>
    <t>KOSZTORYS OFERTOWY 
PLAC MANEWROWY</t>
  </si>
  <si>
    <t>Cena jednostkowa z krotnością netto</t>
  </si>
  <si>
    <t>PODATEK VAT 23%</t>
  </si>
  <si>
    <t xml:space="preserve">PLAC MANEWROWY </t>
  </si>
  <si>
    <t>OGÓŁEM NETTO</t>
  </si>
  <si>
    <t>OGÓŁEM BRUTTO</t>
  </si>
  <si>
    <t xml:space="preserve"> ODMULNIK </t>
  </si>
  <si>
    <r>
      <rPr>
        <b/>
        <sz val="11"/>
        <color theme="1"/>
        <rFont val="Calibri"/>
        <family val="2"/>
        <charset val="238"/>
      </rPr>
      <t>KANALIZACJA WÓD POPŁUCZNYCH</t>
    </r>
    <r>
      <rPr>
        <sz val="11"/>
        <color theme="1"/>
        <rFont val="Calibri"/>
        <family val="2"/>
      </rPr>
      <t xml:space="preserve">
Wymagania:
1.Wymiana rur betonowych na rury z PVC DN  500 SN 12 o dł. 16m. 
2.Remont dwóch studni polegający na wymianie stopni złazowych, profilowaniu kinety, uzupełnienie ubytków, wymianie i regulacji włazów D400 fi 600.</t>
    </r>
  </si>
  <si>
    <t xml:space="preserve">RAZEM 1.2  KANALIZACJA WÓD POPŁUCZNYCH </t>
  </si>
  <si>
    <r>
      <rPr>
        <b/>
        <sz val="11"/>
        <color theme="1"/>
        <rFont val="Calibri"/>
        <family val="2"/>
        <charset val="238"/>
      </rPr>
      <t xml:space="preserve">WYMIANA SIECI WODOCIAGOWEJ </t>
    </r>
    <r>
      <rPr>
        <sz val="11"/>
        <color theme="1"/>
        <rFont val="Calibri"/>
        <family val="2"/>
        <charset val="238"/>
      </rPr>
      <t>montaż hydrantu wraz z komorą przepływomierza oraz wpięcie do istniejącego systemu SCADA danych z przepływomierza.</t>
    </r>
  </si>
  <si>
    <t>RAZEM 1.3  WYMIANA SIECI WODOCIAGOWEJ</t>
  </si>
  <si>
    <r>
      <rPr>
        <b/>
        <sz val="11"/>
        <rFont val="Calibri"/>
        <family val="2"/>
        <charset val="238"/>
      </rPr>
      <t>KANALIZACJA DESZCZOWA</t>
    </r>
    <r>
      <rPr>
        <sz val="11"/>
        <color theme="1"/>
        <rFont val="Calibri"/>
        <family val="2"/>
      </rPr>
      <t xml:space="preserve"> 
Wymagania:
- korytko betonowe z kratką żeliwną D400 o wymiarach 40x50x20, wykonane z betonu klasy C35/45, przeznaczone do odprowadzania wody i kompatybilne z betonowym wpustem – 7m.
- studzienki PP zbiorcze fi 60 wraz z włazem żeliwnym B125  o gł. do 1,5m – 5 szt. 
- wpusty uliczne wraz ze studzienkami betonowymi – 3 szt.
- kanalizacja PVC DN 200 SN 12 – 70 m 
- kanalizacja PVC DN 160 SN 12 – 60m</t>
    </r>
  </si>
  <si>
    <r>
      <rPr>
        <b/>
        <sz val="11"/>
        <color theme="1"/>
        <rFont val="Calibri"/>
        <family val="2"/>
        <charset val="238"/>
      </rPr>
      <t xml:space="preserve">KANALIZACJA SANITARNA </t>
    </r>
    <r>
      <rPr>
        <sz val="11"/>
        <color theme="1"/>
        <rFont val="Calibri"/>
        <family val="2"/>
      </rPr>
      <t xml:space="preserve">
Wymagania:
- kanalizacja PVC DN 160 SN 12 – 30m
- studzienki kanalizacji sanitarnej PP fi 600 z włazem żeliwnym D 400 – 2 szt.</t>
    </r>
  </si>
  <si>
    <t xml:space="preserve">RAZEM 1.4  KANALIZACJA DESZCZOWA </t>
  </si>
  <si>
    <t>RAZEM 1.5  KANALIZACJA SANITARNA</t>
  </si>
  <si>
    <r>
      <rPr>
        <b/>
        <sz val="11"/>
        <color theme="1"/>
        <rFont val="Calibri"/>
        <family val="2"/>
        <charset val="238"/>
      </rPr>
      <t xml:space="preserve">MONTAŻ SZLABANU dł. 8 m </t>
    </r>
    <r>
      <rPr>
        <sz val="11"/>
        <color theme="1"/>
        <rFont val="Calibri"/>
        <family val="2"/>
      </rPr>
      <t xml:space="preserve">
Wymagania:
Szlaban do zastosowań przemysłowych o długości ramienia 8m firmy NICE lub równoważny, możliwość otwierania poprzez odczyt tablic rejestracyjnych, z pilota i pomieszczenia dyspozytorskiego. Wyposażona w czujniki bezpieczeństwa. Funkcja odwrócenia ruchu po napotkaniu przeszkody. Ramię wyposażone w oświetlenie led oraz podporę stałą. 12 pilotów</t>
    </r>
  </si>
  <si>
    <t xml:space="preserve">RAZEM 1.6  MONTAŻ SZLABANU dł. 8 m </t>
  </si>
  <si>
    <r>
      <rPr>
        <b/>
        <sz val="11"/>
        <color theme="1"/>
        <rFont val="Calibri"/>
        <family val="2"/>
        <charset val="238"/>
      </rPr>
      <t>BUDOWA OGRODZENIA Z FURTKĄ I AUTMATYCZNĄ BRAMĄ PRZESUWNĄ:</t>
    </r>
    <r>
      <rPr>
        <sz val="11"/>
        <color theme="1"/>
        <rFont val="Calibri"/>
        <family val="2"/>
      </rPr>
      <t xml:space="preserve">
Wymagania:
Ogrodzenie, brama i furtka (firmy Wiśniowski PI 130 lub równoważne) zabezpieczone antykorozyjnie poprzez ocynkowanie ogniowe i powleczone farbą poliestrową kolor RAL 7016 grafitowy. Wszystkie elementy montowane na fundamencie betonowym wylewanym na miejscu. Wszystkie elementy ogrodzenia muszą pochodzić od jednego producenta tworząc kompletne ogrodzenie. Słupki kształtownik stalowy zamknięty, daszki typu piramidka. 
Ogrodzenie – z elementów segmentowych o wys. 150 cm (poprzeczki z kształtownika zamkniętego 40 x 27 [mm], elementy pionowe z kształtownika zamkniętego 25 x 25 [mm] spawane nakładowo do poprzeczek)
Furtka – wys. 150, szerokość przejścia 100cm z wypełnieniem w postaci kształtownika zamkniętego 25x25 [mm] spawanego do konstrukcji z kształtownika zamkniętego 60 x 40 [mm].  W skrzydle domofon w technologii TCP/IP oraz elektrozamek sterowany z dyspozytorni oraz za pomocą kodu z klawiatury. 
Brama – przesuwna samonośna automatyczna napęd w wysokiej szafie, szerokość przejazdu 8m, wys. skrzydła 145 cm z wypełnieniem z kształtowników zamkniętych 25 x 25 [mm] spawanych do konstrukcji, podwójna rama  prowadzącą, szyna jezdna 130 x 115 [mm], podwójny słup zamykający wyposażony w chwytak (100 x 100 [mm]), tylna podpora stabilizująca skrzydło po jego otwarciu. Wyposażona w czujniki bezpieczeństwa. Wykonanie zasilania i sterowania, możliwość otwierania z pilota i pomieszczenia dyspozytorskiego. 12 pilotów sterowania.</t>
    </r>
  </si>
  <si>
    <t xml:space="preserve">RAZEM 1.7  BUDOWA OGRODZENIA Z FURTKĄ I AUTMATYCZNĄ BRAMĄ PRZESUWNĄ </t>
  </si>
  <si>
    <t xml:space="preserve">RAZEM 1.8  MONTAŻ OŚWIETLENIA TERENU </t>
  </si>
  <si>
    <r>
      <rPr>
        <b/>
        <sz val="11"/>
        <color theme="1"/>
        <rFont val="Calibri"/>
        <family val="2"/>
        <charset val="238"/>
      </rPr>
      <t>UTWARDZENIE TERENU</t>
    </r>
    <r>
      <rPr>
        <sz val="11"/>
        <color theme="1"/>
        <rFont val="Calibri"/>
        <family val="2"/>
      </rPr>
      <t xml:space="preserve">
Wymagania:
Zerwanie starej nawierzchni, wykonanie podbudowy na głębokość 50cm w drodze i 30 cm w chodnikach, montaż krawężników drogowych – 350m i obrzeży betonowych - 280m, nawierzchnia drogi z kostki brukowej gr. 8 cm – 850 m2, chodników gr. 6 cm – 110 m2, regulacja i wymiana 3 włazów D400 fi 600. Montaż kanalizacji kablowej (arot fi 100 o dł. 100 m, 6x studni SK1). Montaż rur osłonowych o dł. 60 m</t>
    </r>
  </si>
  <si>
    <t>OGÓŁEM PLAC MANEWROWY netto</t>
  </si>
  <si>
    <t>OGÓŁEM PLAC MANEWROWY brutto</t>
  </si>
  <si>
    <t>OGÓŁEM ODMULNIK brutto</t>
  </si>
  <si>
    <r>
      <rPr>
        <b/>
        <sz val="11"/>
        <color theme="1"/>
        <rFont val="Calibri"/>
        <family val="2"/>
        <charset val="238"/>
      </rPr>
      <t>MONTAŻ OŚWIETLENIA TERENU:</t>
    </r>
    <r>
      <rPr>
        <sz val="11"/>
        <color theme="1"/>
        <rFont val="Calibri"/>
        <family val="2"/>
      </rPr>
      <t xml:space="preserve"> 
Wymagania:
3 lampy led słupie aluminiowym ROSA SAL-5/B60 anodowany inox wraz z fundamentem betonowym prefabrykowanym. Wykonanie zasilania oświetlenia 140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</si>
</sst>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00####"/>
  </numFmts>
  <fonts count="15" x14ac:knownFonts="1">
    <font>
      <sz val="11"/>
      <color theme="1"/>
      <name val="Calibri"/>
      <family val="2"/>
    </font>
    <font>
      <sz val="11"/>
      <color theme="1"/>
      <name val="Calibri"/>
      <family val="2"/>
    </font>
    <font>
      <sz val="11"/>
      <color theme="1"/>
      <name val="Calibri"/>
      <family val="2"/>
      <charset val="238"/>
    </font>
    <font>
      <b/>
      <sz val="11"/>
      <color theme="1"/>
      <name val="Calibri"/>
      <family val="2"/>
      <charset val="238"/>
    </font>
    <font>
      <b/>
      <sz val="9"/>
      <color theme="1"/>
      <name val="Calibri"/>
      <family val="2"/>
      <charset val="238"/>
    </font>
    <font>
      <b/>
      <sz val="16"/>
      <color theme="1"/>
      <name val="Calibri"/>
      <family val="2"/>
      <charset val="238"/>
    </font>
    <font>
      <b/>
      <sz val="14"/>
      <color theme="1"/>
      <name val="Calibri"/>
      <family val="2"/>
      <charset val="238"/>
    </font>
    <font>
      <sz val="14"/>
      <color theme="1"/>
      <name val="Calibri"/>
      <family val="2"/>
    </font>
    <font>
      <sz val="11"/>
      <name val="Calibri"/>
      <family val="2"/>
    </font>
    <font>
      <b/>
      <sz val="18"/>
      <name val="Calibri"/>
      <family val="2"/>
    </font>
    <font>
      <b/>
      <sz val="16"/>
      <name val="Calibri"/>
      <family val="2"/>
    </font>
    <font>
      <sz val="16"/>
      <name val="Calibri"/>
      <family val="2"/>
    </font>
    <font>
      <sz val="12"/>
      <name val="Calibri"/>
      <family val="2"/>
    </font>
    <font>
      <sz val="14"/>
      <name val="Calibri"/>
      <family val="2"/>
    </font>
    <font>
      <b/>
      <sz val="11"/>
      <name val="Calibri"/>
      <family val="2"/>
      <charset val="238"/>
    </font>
  </fonts>
  <fills count="7">
    <fill>
      <patternFill patternType="none"/>
    </fill>
    <fill>
      <patternFill patternType="gray125"/>
    </fill>
    <fill>
      <patternFill patternType="solid">
        <fgColor rgb="FFFFFFCC"/>
        <bgColor auto="1"/>
      </patternFill>
    </fill>
    <fill>
      <patternFill patternType="solid">
        <fgColor rgb="FFCCCCCC"/>
        <bgColor auto="1"/>
      </patternFill>
    </fill>
    <fill>
      <patternFill patternType="solid">
        <fgColor rgb="FFFFFFFF"/>
        <bgColor auto="1"/>
      </patternFill>
    </fill>
    <fill>
      <patternFill patternType="solid">
        <fgColor rgb="FF9BBB59"/>
        <bgColor auto="1"/>
      </patternFill>
    </fill>
    <fill>
      <patternFill patternType="solid">
        <fgColor theme="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style="thin">
        <color indexed="55"/>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55"/>
      </top>
      <bottom/>
      <diagonal/>
    </border>
    <border>
      <left/>
      <right/>
      <top/>
      <bottom style="thin">
        <color indexed="8"/>
      </bottom>
      <diagonal/>
    </border>
    <border>
      <left/>
      <right style="thin">
        <color auto="1"/>
      </right>
      <top/>
      <bottom/>
      <diagonal/>
    </border>
    <border>
      <left/>
      <right style="thin">
        <color auto="1"/>
      </right>
      <top/>
      <bottom style="thin">
        <color indexed="8"/>
      </bottom>
      <diagonal/>
    </border>
    <border>
      <left style="thin">
        <color indexed="8"/>
      </left>
      <right style="thin">
        <color auto="1"/>
      </right>
      <top style="thin">
        <color indexed="8"/>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55"/>
      </left>
      <right/>
      <top style="thin">
        <color indexed="55"/>
      </top>
      <bottom/>
      <diagonal/>
    </border>
    <border>
      <left/>
      <right style="thin">
        <color indexed="8"/>
      </right>
      <top style="thin">
        <color indexed="55"/>
      </top>
      <bottom/>
      <diagonal/>
    </border>
    <border>
      <left style="thin">
        <color indexed="8"/>
      </left>
      <right style="thin">
        <color auto="1"/>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55"/>
      </left>
      <right/>
      <top style="thin">
        <color auto="1"/>
      </top>
      <bottom style="thin">
        <color indexed="55"/>
      </bottom>
      <diagonal/>
    </border>
    <border>
      <left/>
      <right/>
      <top style="thin">
        <color auto="1"/>
      </top>
      <bottom style="thin">
        <color indexed="55"/>
      </bottom>
      <diagonal/>
    </border>
    <border>
      <left/>
      <right style="thin">
        <color auto="1"/>
      </right>
      <top style="thin">
        <color auto="1"/>
      </top>
      <bottom style="thin">
        <color indexed="55"/>
      </bottom>
      <diagonal/>
    </border>
    <border>
      <left style="thin">
        <color indexed="55"/>
      </left>
      <right style="thin">
        <color indexed="55"/>
      </right>
      <top style="thin">
        <color indexed="55"/>
      </top>
      <bottom/>
      <diagonal/>
    </border>
    <border>
      <left style="thin">
        <color indexed="8"/>
      </left>
      <right style="thin">
        <color indexed="8"/>
      </right>
      <top style="thin">
        <color indexed="8"/>
      </top>
      <bottom/>
      <diagonal/>
    </border>
  </borders>
  <cellStyleXfs count="2">
    <xf numFmtId="0" fontId="0" fillId="0" borderId="0"/>
    <xf numFmtId="0" fontId="1" fillId="0" borderId="0"/>
  </cellStyleXfs>
  <cellXfs count="106">
    <xf numFmtId="0" fontId="0" fillId="0" borderId="0" xfId="0"/>
    <xf numFmtId="49" fontId="0" fillId="0" borderId="1" xfId="1" applyNumberFormat="1" applyFont="1" applyBorder="1" applyAlignment="1">
      <alignment horizontal="center" vertical="center" wrapText="1"/>
    </xf>
    <xf numFmtId="49" fontId="0" fillId="4" borderId="1" xfId="1" applyNumberFormat="1" applyFont="1" applyFill="1" applyBorder="1" applyAlignment="1">
      <alignment vertical="top" wrapText="1"/>
    </xf>
    <xf numFmtId="0" fontId="0" fillId="0" borderId="0" xfId="0" applyAlignment="1">
      <alignment horizontal="center"/>
    </xf>
    <xf numFmtId="0" fontId="0" fillId="3" borderId="1" xfId="1" applyFont="1" applyFill="1" applyBorder="1" applyAlignment="1">
      <alignment horizontal="center"/>
    </xf>
    <xf numFmtId="0" fontId="3" fillId="0" borderId="0" xfId="0" applyFont="1"/>
    <xf numFmtId="49" fontId="4" fillId="0" borderId="1" xfId="1" applyNumberFormat="1" applyFont="1" applyBorder="1" applyAlignment="1">
      <alignment horizontal="center" vertical="center" wrapText="1"/>
    </xf>
    <xf numFmtId="0" fontId="4" fillId="0" borderId="0" xfId="0" applyFont="1"/>
    <xf numFmtId="0" fontId="0" fillId="0" borderId="0" xfId="0" applyAlignment="1">
      <alignment horizontal="center" vertical="center"/>
    </xf>
    <xf numFmtId="49" fontId="0" fillId="4" borderId="1" xfId="1" applyNumberFormat="1" applyFont="1" applyFill="1" applyBorder="1" applyAlignment="1">
      <alignment horizontal="center" vertical="center" wrapText="1"/>
    </xf>
    <xf numFmtId="164" fontId="0" fillId="4" borderId="1" xfId="1" applyNumberFormat="1" applyFont="1" applyFill="1" applyBorder="1" applyAlignment="1">
      <alignment horizontal="center" vertical="center" wrapText="1"/>
    </xf>
    <xf numFmtId="0" fontId="0" fillId="0" borderId="0" xfId="0" applyAlignment="1">
      <alignment vertical="center"/>
    </xf>
    <xf numFmtId="0" fontId="0" fillId="3" borderId="1" xfId="1" applyFont="1" applyFill="1" applyBorder="1" applyAlignment="1">
      <alignment vertical="center"/>
    </xf>
    <xf numFmtId="164" fontId="0" fillId="2" borderId="1" xfId="1" applyNumberFormat="1" applyFont="1" applyFill="1" applyBorder="1" applyAlignment="1">
      <alignment vertical="center" wrapText="1"/>
    </xf>
    <xf numFmtId="49" fontId="0" fillId="4" borderId="1" xfId="1" applyNumberFormat="1" applyFont="1" applyFill="1" applyBorder="1" applyAlignment="1">
      <alignment vertical="center" wrapText="1"/>
    </xf>
    <xf numFmtId="1" fontId="0" fillId="0" borderId="0" xfId="0" applyNumberFormat="1" applyAlignment="1">
      <alignment horizontal="center" vertical="center"/>
    </xf>
    <xf numFmtId="1" fontId="0" fillId="0" borderId="1" xfId="1" applyNumberFormat="1" applyFont="1" applyBorder="1" applyAlignment="1">
      <alignment horizontal="center" vertical="center" wrapText="1"/>
    </xf>
    <xf numFmtId="1" fontId="0" fillId="3" borderId="1" xfId="1" applyNumberFormat="1" applyFont="1" applyFill="1" applyBorder="1" applyAlignment="1">
      <alignment horizontal="center" vertical="center"/>
    </xf>
    <xf numFmtId="1" fontId="0" fillId="2" borderId="1" xfId="1" applyNumberFormat="1" applyFont="1" applyFill="1" applyBorder="1" applyAlignment="1">
      <alignment horizontal="center" vertical="center" wrapText="1"/>
    </xf>
    <xf numFmtId="49" fontId="3" fillId="3" borderId="1" xfId="1" applyNumberFormat="1" applyFont="1" applyFill="1" applyBorder="1" applyAlignment="1">
      <alignment vertical="top" wrapText="1"/>
    </xf>
    <xf numFmtId="49" fontId="3" fillId="4" borderId="1" xfId="1" applyNumberFormat="1" applyFont="1" applyFill="1" applyBorder="1" applyAlignment="1">
      <alignment vertical="top" wrapText="1"/>
    </xf>
    <xf numFmtId="1" fontId="4" fillId="0" borderId="1" xfId="1" applyNumberFormat="1" applyFont="1" applyBorder="1" applyAlignment="1">
      <alignment horizontal="center" vertical="center" wrapText="1"/>
    </xf>
    <xf numFmtId="49" fontId="0" fillId="0" borderId="10" xfId="1" applyNumberFormat="1" applyFont="1" applyBorder="1" applyAlignment="1">
      <alignment horizontal="center" vertical="center" wrapText="1"/>
    </xf>
    <xf numFmtId="164" fontId="3" fillId="2" borderId="10" xfId="1" applyNumberFormat="1" applyFont="1" applyFill="1" applyBorder="1" applyAlignment="1">
      <alignment vertical="center" wrapText="1"/>
    </xf>
    <xf numFmtId="0" fontId="6" fillId="0" borderId="0" xfId="0" applyFont="1"/>
    <xf numFmtId="0" fontId="8" fillId="0" borderId="0" xfId="1" applyFont="1" applyAlignment="1">
      <alignment horizontal="center" vertical="center"/>
    </xf>
    <xf numFmtId="0" fontId="8" fillId="0" borderId="0" xfId="0" applyFont="1"/>
    <xf numFmtId="49" fontId="9" fillId="0" borderId="0" xfId="1" applyNumberFormat="1" applyFont="1" applyAlignment="1">
      <alignment horizontal="center" vertical="center" wrapText="1"/>
    </xf>
    <xf numFmtId="49" fontId="9" fillId="0" borderId="0" xfId="1" applyNumberFormat="1" applyFont="1" applyAlignment="1">
      <alignment vertical="top" wrapText="1"/>
    </xf>
    <xf numFmtId="49" fontId="9" fillId="0" borderId="1" xfId="1" applyNumberFormat="1" applyFont="1" applyBorder="1" applyAlignment="1">
      <alignment vertical="center" wrapText="1"/>
    </xf>
    <xf numFmtId="49" fontId="10" fillId="0" borderId="1" xfId="1" applyNumberFormat="1" applyFont="1" applyBorder="1" applyAlignment="1">
      <alignment vertical="center" wrapText="1"/>
    </xf>
    <xf numFmtId="0" fontId="8" fillId="0" borderId="0" xfId="0" applyFont="1" applyAlignment="1">
      <alignment vertical="center"/>
    </xf>
    <xf numFmtId="49" fontId="8" fillId="0" borderId="0" xfId="0" applyNumberFormat="1" applyFont="1"/>
    <xf numFmtId="0" fontId="13" fillId="0" borderId="0" xfId="0" applyFont="1"/>
    <xf numFmtId="49" fontId="12" fillId="0" borderId="0" xfId="0" applyNumberFormat="1" applyFont="1" applyAlignment="1">
      <alignment horizontal="right"/>
    </xf>
    <xf numFmtId="4" fontId="13" fillId="0" borderId="0" xfId="0" applyNumberFormat="1" applyFont="1"/>
    <xf numFmtId="0" fontId="8" fillId="0" borderId="0" xfId="0" applyFont="1" applyAlignment="1">
      <alignment horizontal="right"/>
    </xf>
    <xf numFmtId="0" fontId="13" fillId="0" borderId="0" xfId="0" applyFont="1" applyAlignment="1">
      <alignment horizontal="left"/>
    </xf>
    <xf numFmtId="49" fontId="3" fillId="3" borderId="1" xfId="1" applyNumberFormat="1" applyFont="1" applyFill="1" applyBorder="1" applyAlignment="1">
      <alignment vertical="center" wrapText="1"/>
    </xf>
    <xf numFmtId="0" fontId="3" fillId="3" borderId="1" xfId="1" applyFont="1" applyFill="1" applyBorder="1" applyAlignment="1">
      <alignment horizontal="center" vertical="center"/>
    </xf>
    <xf numFmtId="1" fontId="3" fillId="3" borderId="1" xfId="1" applyNumberFormat="1" applyFont="1" applyFill="1" applyBorder="1" applyAlignment="1">
      <alignment horizontal="center" vertical="center"/>
    </xf>
    <xf numFmtId="0" fontId="3" fillId="3" borderId="1" xfId="1" applyFont="1" applyFill="1" applyBorder="1" applyAlignment="1">
      <alignment vertical="center"/>
    </xf>
    <xf numFmtId="0" fontId="3" fillId="3" borderId="10" xfId="1" applyFont="1" applyFill="1" applyBorder="1" applyAlignment="1">
      <alignment vertical="center"/>
    </xf>
    <xf numFmtId="49" fontId="3" fillId="4" borderId="1" xfId="1" applyNumberFormat="1" applyFont="1" applyFill="1" applyBorder="1" applyAlignment="1">
      <alignment vertical="center" wrapText="1"/>
    </xf>
    <xf numFmtId="0" fontId="3" fillId="4" borderId="1" xfId="1" applyFont="1" applyFill="1" applyBorder="1" applyAlignment="1">
      <alignment horizontal="center" vertical="center"/>
    </xf>
    <xf numFmtId="1" fontId="3" fillId="4" borderId="1" xfId="1" applyNumberFormat="1" applyFont="1" applyFill="1" applyBorder="1" applyAlignment="1">
      <alignment horizontal="center" vertical="center"/>
    </xf>
    <xf numFmtId="0" fontId="3" fillId="4" borderId="1" xfId="1" applyFont="1" applyFill="1" applyBorder="1" applyAlignment="1">
      <alignment vertical="center"/>
    </xf>
    <xf numFmtId="0" fontId="3" fillId="4" borderId="10" xfId="1" applyFont="1" applyFill="1" applyBorder="1" applyAlignment="1">
      <alignment vertical="center"/>
    </xf>
    <xf numFmtId="49" fontId="4" fillId="0" borderId="10" xfId="1" applyNumberFormat="1" applyFont="1" applyBorder="1" applyAlignment="1">
      <alignment horizontal="center" vertical="center" wrapText="1"/>
    </xf>
    <xf numFmtId="0" fontId="0" fillId="6" borderId="0" xfId="0" applyFill="1"/>
    <xf numFmtId="0" fontId="0" fillId="6" borderId="0" xfId="0" applyFill="1" applyAlignment="1">
      <alignment horizontal="center"/>
    </xf>
    <xf numFmtId="1" fontId="0" fillId="6" borderId="0" xfId="0" applyNumberFormat="1" applyFill="1" applyAlignment="1">
      <alignment horizontal="center" vertical="center"/>
    </xf>
    <xf numFmtId="4" fontId="8" fillId="0" borderId="0" xfId="0" applyNumberFormat="1" applyFont="1"/>
    <xf numFmtId="164" fontId="6" fillId="5" borderId="15" xfId="1" applyNumberFormat="1" applyFont="1" applyFill="1" applyBorder="1" applyAlignment="1">
      <alignment vertical="center" wrapText="1"/>
    </xf>
    <xf numFmtId="4" fontId="7" fillId="0" borderId="12" xfId="0" applyNumberFormat="1" applyFont="1" applyBorder="1" applyAlignment="1">
      <alignment vertical="center"/>
    </xf>
    <xf numFmtId="4" fontId="6" fillId="0" borderId="12" xfId="0" applyNumberFormat="1" applyFont="1" applyBorder="1" applyAlignment="1">
      <alignment vertical="center"/>
    </xf>
    <xf numFmtId="0" fontId="0" fillId="6" borderId="0" xfId="0" applyFill="1" applyAlignment="1">
      <alignment vertical="center"/>
    </xf>
    <xf numFmtId="164" fontId="0" fillId="2" borderId="23" xfId="1" applyNumberFormat="1" applyFont="1" applyFill="1" applyBorder="1" applyAlignment="1">
      <alignment vertical="center" wrapText="1"/>
    </xf>
    <xf numFmtId="164" fontId="7" fillId="5" borderId="12" xfId="1" applyNumberFormat="1" applyFont="1" applyFill="1" applyBorder="1" applyAlignment="1">
      <alignment vertical="center" wrapText="1"/>
    </xf>
    <xf numFmtId="0" fontId="0" fillId="6" borderId="0" xfId="0" applyFill="1" applyAlignment="1">
      <alignment horizontal="center" vertical="center"/>
    </xf>
    <xf numFmtId="49" fontId="3" fillId="3" borderId="1" xfId="1"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49" fontId="0" fillId="4" borderId="1" xfId="1" applyNumberFormat="1" applyFont="1" applyFill="1" applyBorder="1" applyAlignment="1">
      <alignment horizontal="center" vertical="top" wrapText="1"/>
    </xf>
    <xf numFmtId="164" fontId="0" fillId="4" borderId="1" xfId="1" applyNumberFormat="1" applyFont="1" applyFill="1" applyBorder="1" applyAlignment="1">
      <alignment vertical="center" wrapText="1"/>
    </xf>
    <xf numFmtId="164" fontId="0" fillId="2" borderId="1" xfId="1" applyNumberFormat="1" applyFont="1" applyFill="1" applyBorder="1" applyAlignment="1" applyProtection="1">
      <alignment vertical="center" wrapText="1"/>
      <protection locked="0"/>
    </xf>
    <xf numFmtId="164" fontId="0" fillId="2" borderId="10" xfId="1" applyNumberFormat="1" applyFont="1" applyFill="1" applyBorder="1" applyAlignment="1" applyProtection="1">
      <alignment vertical="center" wrapText="1"/>
      <protection locked="0"/>
    </xf>
    <xf numFmtId="14" fontId="11" fillId="0" borderId="1" xfId="1" applyNumberFormat="1" applyFont="1" applyBorder="1" applyAlignment="1">
      <alignment horizontal="left" vertical="center" wrapText="1"/>
    </xf>
    <xf numFmtId="49" fontId="9" fillId="0" borderId="1" xfId="1" applyNumberFormat="1" applyFont="1" applyBorder="1" applyAlignment="1">
      <alignment horizontal="center" vertical="center" wrapText="1"/>
    </xf>
    <xf numFmtId="49" fontId="9" fillId="0" borderId="1" xfId="1" applyNumberFormat="1" applyFont="1" applyBorder="1" applyAlignment="1">
      <alignment vertical="top" wrapText="1"/>
    </xf>
    <xf numFmtId="49" fontId="6" fillId="6" borderId="0" xfId="1" applyNumberFormat="1" applyFont="1" applyFill="1" applyAlignment="1">
      <alignment horizontal="center" vertical="center" wrapText="1"/>
    </xf>
    <xf numFmtId="49" fontId="6" fillId="6" borderId="8" xfId="1" applyNumberFormat="1" applyFont="1" applyFill="1" applyBorder="1" applyAlignment="1">
      <alignment horizontal="center" vertical="center" wrapText="1"/>
    </xf>
    <xf numFmtId="49" fontId="6" fillId="6" borderId="7" xfId="1" applyNumberFormat="1" applyFont="1" applyFill="1" applyBorder="1" applyAlignment="1">
      <alignment horizontal="center" vertical="center" wrapText="1"/>
    </xf>
    <xf numFmtId="49" fontId="6" fillId="6" borderId="9" xfId="1" applyNumberFormat="1" applyFont="1" applyFill="1" applyBorder="1" applyAlignment="1">
      <alignment horizontal="center" vertical="center" wrapText="1"/>
    </xf>
    <xf numFmtId="49" fontId="3" fillId="0" borderId="2" xfId="1" applyNumberFormat="1" applyFont="1" applyBorder="1" applyAlignment="1">
      <alignment horizontal="right" vertical="center" wrapText="1"/>
    </xf>
    <xf numFmtId="49" fontId="3" fillId="0" borderId="2" xfId="1" applyNumberFormat="1" applyFont="1" applyBorder="1" applyAlignment="1">
      <alignment vertical="center" wrapText="1"/>
    </xf>
    <xf numFmtId="49" fontId="2" fillId="4" borderId="3" xfId="1" applyNumberFormat="1" applyFont="1" applyFill="1" applyBorder="1" applyAlignment="1">
      <alignment horizontal="left" vertical="center" wrapText="1"/>
    </xf>
    <xf numFmtId="49" fontId="0" fillId="4" borderId="4" xfId="1" applyNumberFormat="1" applyFont="1" applyFill="1" applyBorder="1" applyAlignment="1">
      <alignment horizontal="left" vertical="center" wrapText="1"/>
    </xf>
    <xf numFmtId="49" fontId="0" fillId="4" borderId="11" xfId="1" applyNumberFormat="1" applyFont="1" applyFill="1" applyBorder="1" applyAlignment="1">
      <alignment horizontal="left" vertical="center" wrapText="1"/>
    </xf>
    <xf numFmtId="49" fontId="2" fillId="4" borderId="4" xfId="1" applyNumberFormat="1" applyFont="1" applyFill="1" applyBorder="1" applyAlignment="1">
      <alignment horizontal="left" vertical="center" wrapText="1"/>
    </xf>
    <xf numFmtId="49" fontId="2" fillId="4" borderId="11" xfId="1" applyNumberFormat="1" applyFont="1" applyFill="1" applyBorder="1" applyAlignment="1">
      <alignment horizontal="left" vertical="center" wrapText="1"/>
    </xf>
    <xf numFmtId="49" fontId="6" fillId="0" borderId="19" xfId="1" applyNumberFormat="1" applyFont="1" applyBorder="1" applyAlignment="1">
      <alignment horizontal="right" vertical="center" wrapText="1"/>
    </xf>
    <xf numFmtId="49" fontId="6" fillId="0" borderId="20" xfId="1" applyNumberFormat="1" applyFont="1" applyBorder="1" applyAlignment="1">
      <alignment horizontal="right" vertical="center" wrapText="1"/>
    </xf>
    <xf numFmtId="49" fontId="6" fillId="0" borderId="21" xfId="1" applyNumberFormat="1" applyFont="1" applyBorder="1" applyAlignment="1">
      <alignment horizontal="right" vertical="center" wrapText="1"/>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49" fontId="6" fillId="0" borderId="13" xfId="1" applyNumberFormat="1" applyFont="1" applyBorder="1" applyAlignment="1">
      <alignment horizontal="right" vertical="center" wrapText="1"/>
    </xf>
    <xf numFmtId="49" fontId="6" fillId="0" borderId="6" xfId="1" applyNumberFormat="1" applyFont="1" applyBorder="1" applyAlignment="1">
      <alignment horizontal="right" vertical="center" wrapText="1"/>
    </xf>
    <xf numFmtId="49" fontId="6" fillId="0" borderId="14" xfId="1" applyNumberFormat="1" applyFont="1" applyBorder="1" applyAlignment="1">
      <alignment horizontal="right" vertical="center" wrapText="1"/>
    </xf>
    <xf numFmtId="0" fontId="7" fillId="0" borderId="12" xfId="0" applyFont="1" applyBorder="1" applyAlignment="1">
      <alignment horizontal="right" vertical="center"/>
    </xf>
    <xf numFmtId="49" fontId="6" fillId="0" borderId="12" xfId="1" applyNumberFormat="1" applyFont="1" applyBorder="1" applyAlignment="1">
      <alignment horizontal="right" vertical="center" wrapText="1"/>
    </xf>
    <xf numFmtId="49" fontId="3" fillId="4" borderId="3" xfId="1" applyNumberFormat="1" applyFont="1" applyFill="1" applyBorder="1" applyAlignment="1">
      <alignment horizontal="left" vertical="top" wrapText="1"/>
    </xf>
    <xf numFmtId="49" fontId="3" fillId="4" borderId="4" xfId="1" applyNumberFormat="1" applyFont="1" applyFill="1" applyBorder="1" applyAlignment="1">
      <alignment horizontal="left" vertical="top" wrapText="1"/>
    </xf>
    <xf numFmtId="49" fontId="3" fillId="4" borderId="5" xfId="1" applyNumberFormat="1" applyFont="1" applyFill="1" applyBorder="1" applyAlignment="1">
      <alignment horizontal="left" vertical="top" wrapText="1"/>
    </xf>
    <xf numFmtId="49" fontId="5" fillId="6" borderId="6" xfId="1" applyNumberFormat="1" applyFont="1" applyFill="1" applyBorder="1" applyAlignment="1">
      <alignment horizontal="center" vertical="center" wrapText="1"/>
    </xf>
    <xf numFmtId="49" fontId="5" fillId="6" borderId="0" xfId="1" applyNumberFormat="1" applyFont="1" applyFill="1" applyAlignment="1">
      <alignment horizontal="center" vertical="center" wrapText="1"/>
    </xf>
    <xf numFmtId="49" fontId="6" fillId="0" borderId="12" xfId="1" applyNumberFormat="1" applyFont="1" applyBorder="1" applyAlignment="1">
      <alignment horizontal="right" vertical="top" wrapText="1"/>
    </xf>
    <xf numFmtId="49" fontId="3" fillId="0" borderId="2" xfId="1" applyNumberFormat="1" applyFont="1" applyBorder="1" applyAlignment="1">
      <alignment horizontal="right" vertical="top" wrapText="1"/>
    </xf>
    <xf numFmtId="49" fontId="0" fillId="0" borderId="2" xfId="1" applyNumberFormat="1" applyFont="1" applyBorder="1" applyAlignment="1">
      <alignment vertical="top" wrapText="1"/>
    </xf>
    <xf numFmtId="49" fontId="3" fillId="0" borderId="2" xfId="1" applyNumberFormat="1" applyFont="1" applyBorder="1" applyAlignment="1">
      <alignment vertical="top" wrapText="1"/>
    </xf>
    <xf numFmtId="49" fontId="3" fillId="0" borderId="22" xfId="1" applyNumberFormat="1" applyFont="1" applyBorder="1" applyAlignment="1">
      <alignment horizontal="right" vertical="top" wrapText="1"/>
    </xf>
    <xf numFmtId="49" fontId="3" fillId="0" borderId="22" xfId="1" applyNumberFormat="1" applyFont="1" applyBorder="1" applyAlignment="1">
      <alignment vertical="top" wrapText="1"/>
    </xf>
    <xf numFmtId="49" fontId="0" fillId="4" borderId="5" xfId="1" applyNumberFormat="1" applyFont="1" applyFill="1" applyBorder="1" applyAlignment="1">
      <alignment horizontal="left" vertical="center" wrapText="1"/>
    </xf>
    <xf numFmtId="49" fontId="2" fillId="4" borderId="3" xfId="1" applyNumberFormat="1" applyFont="1" applyFill="1" applyBorder="1" applyAlignment="1">
      <alignment horizontal="left" vertical="top" wrapText="1"/>
    </xf>
    <xf numFmtId="49" fontId="0" fillId="4" borderId="4" xfId="1" applyNumberFormat="1" applyFont="1" applyFill="1" applyBorder="1" applyAlignment="1">
      <alignment horizontal="left" vertical="top" wrapText="1"/>
    </xf>
    <xf numFmtId="49" fontId="0" fillId="4" borderId="5" xfId="1" applyNumberFormat="1" applyFont="1" applyFill="1" applyBorder="1" applyAlignment="1">
      <alignment horizontal="left" vertical="top" wrapText="1"/>
    </xf>
  </cellXfs>
  <cellStyles count="2">
    <cellStyle name="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29"/>
  <sheetViews>
    <sheetView tabSelected="1" workbookViewId="0">
      <selection activeCell="B16" sqref="B16"/>
    </sheetView>
  </sheetViews>
  <sheetFormatPr defaultColWidth="8.85546875" defaultRowHeight="15" x14ac:dyDescent="0.25"/>
  <cols>
    <col min="1" max="1" width="49" style="26" customWidth="1"/>
    <col min="2" max="2" width="71" style="26" customWidth="1"/>
    <col min="3" max="16384" width="8.85546875" style="26"/>
  </cols>
  <sheetData>
    <row r="1" spans="1:2" x14ac:dyDescent="0.25">
      <c r="A1" s="25"/>
      <c r="B1" s="25"/>
    </row>
    <row r="6" spans="1:2" ht="26.45" customHeight="1" x14ac:dyDescent="0.25">
      <c r="A6" s="67" t="s">
        <v>356</v>
      </c>
      <c r="B6" s="68" t="s">
        <v>0</v>
      </c>
    </row>
    <row r="7" spans="1:2" ht="23.25" x14ac:dyDescent="0.25">
      <c r="A7" s="27"/>
      <c r="B7" s="28"/>
    </row>
    <row r="9" spans="1:2" ht="56.45" customHeight="1" x14ac:dyDescent="0.25">
      <c r="A9" s="29" t="s">
        <v>1</v>
      </c>
      <c r="B9" s="30" t="s">
        <v>2</v>
      </c>
    </row>
    <row r="10" spans="1:2" s="31" customFormat="1" ht="31.15" customHeight="1" x14ac:dyDescent="0.25">
      <c r="A10" s="29" t="s">
        <v>3</v>
      </c>
      <c r="B10" s="66">
        <f ca="1">TODAY()</f>
        <v>46147</v>
      </c>
    </row>
    <row r="16" spans="1:2" ht="18.75" x14ac:dyDescent="0.3">
      <c r="A16" s="37" t="s">
        <v>357</v>
      </c>
      <c r="B16" s="52"/>
    </row>
    <row r="17" spans="1:2" ht="18.75" x14ac:dyDescent="0.3">
      <c r="A17" s="34" t="s">
        <v>374</v>
      </c>
      <c r="B17" s="35">
        <f>'1 PLAC MANEWROWY'!H134</f>
        <v>0</v>
      </c>
    </row>
    <row r="18" spans="1:2" ht="18.75" x14ac:dyDescent="0.3">
      <c r="A18" s="34"/>
      <c r="B18" s="35"/>
    </row>
    <row r="19" spans="1:2" ht="13.9" customHeight="1" x14ac:dyDescent="0.3">
      <c r="A19" s="34" t="s">
        <v>377</v>
      </c>
      <c r="B19" s="35">
        <f>'2 REMONT ODMULNIKA'!H34</f>
        <v>0</v>
      </c>
    </row>
    <row r="20" spans="1:2" ht="18.75" x14ac:dyDescent="0.3">
      <c r="A20" s="32"/>
      <c r="B20" s="35"/>
    </row>
    <row r="21" spans="1:2" ht="18.75" x14ac:dyDescent="0.3">
      <c r="A21" s="36" t="s">
        <v>375</v>
      </c>
      <c r="B21" s="35">
        <f>B17+B19</f>
        <v>0</v>
      </c>
    </row>
    <row r="22" spans="1:2" ht="18.75" x14ac:dyDescent="0.3">
      <c r="A22" s="36"/>
      <c r="B22" s="35"/>
    </row>
    <row r="23" spans="1:2" ht="18.75" x14ac:dyDescent="0.3">
      <c r="A23" s="36" t="s">
        <v>373</v>
      </c>
      <c r="B23" s="35">
        <f>ROUND(B21*23%,2)</f>
        <v>0</v>
      </c>
    </row>
    <row r="24" spans="1:2" ht="18.75" x14ac:dyDescent="0.3">
      <c r="A24" s="36"/>
      <c r="B24" s="35"/>
    </row>
    <row r="25" spans="1:2" ht="18.75" x14ac:dyDescent="0.3">
      <c r="A25" s="36" t="s">
        <v>376</v>
      </c>
      <c r="B25" s="35">
        <f>B21+B23</f>
        <v>0</v>
      </c>
    </row>
    <row r="26" spans="1:2" ht="18.75" x14ac:dyDescent="0.3">
      <c r="B26" s="35"/>
    </row>
    <row r="27" spans="1:2" ht="18.75" x14ac:dyDescent="0.3">
      <c r="B27" s="35"/>
    </row>
    <row r="28" spans="1:2" ht="18.75" x14ac:dyDescent="0.3">
      <c r="B28" s="33"/>
    </row>
    <row r="29" spans="1:2" ht="18.75" x14ac:dyDescent="0.3">
      <c r="B29" s="33"/>
    </row>
  </sheetData>
  <mergeCells count="1">
    <mergeCell ref="A6:B6"/>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H136"/>
  <sheetViews>
    <sheetView zoomScaleNormal="100" workbookViewId="0">
      <selection activeCell="O100" sqref="O100"/>
    </sheetView>
  </sheetViews>
  <sheetFormatPr defaultRowHeight="15" outlineLevelRow="2" outlineLevelCol="1" x14ac:dyDescent="0.25"/>
  <cols>
    <col min="1" max="1" width="6.140625" style="11" bestFit="1" customWidth="1"/>
    <col min="2" max="2" width="15.140625" style="11" customWidth="1" outlineLevel="1" collapsed="1"/>
    <col min="3" max="3" width="45" style="11" customWidth="1"/>
    <col min="4" max="4" width="7.28515625" style="8" bestFit="1" customWidth="1"/>
    <col min="5" max="5" width="12" style="8" customWidth="1"/>
    <col min="6" max="6" width="8.28515625" style="15" bestFit="1" customWidth="1"/>
    <col min="7" max="8" width="14" style="11" customWidth="1"/>
  </cols>
  <sheetData>
    <row r="1" spans="1:8" s="49" customFormat="1" x14ac:dyDescent="0.25">
      <c r="A1" s="69" t="s">
        <v>371</v>
      </c>
      <c r="B1" s="69"/>
      <c r="C1" s="69"/>
      <c r="D1" s="69"/>
      <c r="E1" s="69"/>
      <c r="F1" s="69"/>
      <c r="G1" s="69"/>
      <c r="H1" s="70"/>
    </row>
    <row r="2" spans="1:8" s="49" customFormat="1" ht="37.9" customHeight="1" x14ac:dyDescent="0.25">
      <c r="A2" s="71"/>
      <c r="B2" s="71"/>
      <c r="C2" s="71"/>
      <c r="D2" s="71"/>
      <c r="E2" s="71"/>
      <c r="F2" s="71"/>
      <c r="G2" s="71"/>
      <c r="H2" s="72"/>
    </row>
    <row r="3" spans="1:8" ht="24" x14ac:dyDescent="0.25">
      <c r="A3" s="6" t="s">
        <v>4</v>
      </c>
      <c r="B3" s="6" t="s">
        <v>18</v>
      </c>
      <c r="C3" s="6" t="s">
        <v>19</v>
      </c>
      <c r="D3" s="6" t="s">
        <v>358</v>
      </c>
      <c r="E3" s="6" t="s">
        <v>355</v>
      </c>
      <c r="F3" s="21" t="s">
        <v>20</v>
      </c>
      <c r="G3" s="6" t="s">
        <v>372</v>
      </c>
      <c r="H3" s="48" t="s">
        <v>5</v>
      </c>
    </row>
    <row r="4" spans="1:8" x14ac:dyDescent="0.25">
      <c r="A4" s="1" t="s">
        <v>6</v>
      </c>
      <c r="B4" s="1" t="s">
        <v>8</v>
      </c>
      <c r="C4" s="1" t="s">
        <v>9</v>
      </c>
      <c r="D4" s="1" t="s">
        <v>10</v>
      </c>
      <c r="E4" s="1" t="s">
        <v>11</v>
      </c>
      <c r="F4" s="16" t="s">
        <v>12</v>
      </c>
      <c r="G4" s="1" t="s">
        <v>13</v>
      </c>
      <c r="H4" s="22" t="s">
        <v>14</v>
      </c>
    </row>
    <row r="5" spans="1:8" x14ac:dyDescent="0.25">
      <c r="A5" s="38" t="s">
        <v>6</v>
      </c>
      <c r="B5" s="38" t="s">
        <v>21</v>
      </c>
      <c r="C5" s="38" t="s">
        <v>15</v>
      </c>
      <c r="D5" s="39" t="s">
        <v>0</v>
      </c>
      <c r="E5" s="39" t="s">
        <v>0</v>
      </c>
      <c r="F5" s="40" t="s">
        <v>0</v>
      </c>
      <c r="G5" s="41" t="s">
        <v>0</v>
      </c>
      <c r="H5" s="42" t="s">
        <v>0</v>
      </c>
    </row>
    <row r="6" spans="1:8" outlineLevel="1" x14ac:dyDescent="0.25">
      <c r="A6" s="14" t="s">
        <v>22</v>
      </c>
      <c r="B6" s="43" t="s">
        <v>23</v>
      </c>
      <c r="C6" s="43" t="s">
        <v>16</v>
      </c>
      <c r="D6" s="44" t="s">
        <v>0</v>
      </c>
      <c r="E6" s="44" t="s">
        <v>0</v>
      </c>
      <c r="F6" s="45" t="s">
        <v>0</v>
      </c>
      <c r="G6" s="46" t="s">
        <v>0</v>
      </c>
      <c r="H6" s="47" t="s">
        <v>0</v>
      </c>
    </row>
    <row r="7" spans="1:8" ht="30" outlineLevel="2" x14ac:dyDescent="0.25">
      <c r="A7" s="14" t="s">
        <v>25</v>
      </c>
      <c r="B7" s="14" t="s">
        <v>26</v>
      </c>
      <c r="C7" s="14" t="s">
        <v>24</v>
      </c>
      <c r="D7" s="9" t="s">
        <v>27</v>
      </c>
      <c r="E7" s="10">
        <v>10</v>
      </c>
      <c r="F7" s="18">
        <v>1</v>
      </c>
      <c r="G7" s="64"/>
      <c r="H7" s="65">
        <f>ROUND(E7*G7, 2)</f>
        <v>0</v>
      </c>
    </row>
    <row r="8" spans="1:8" ht="30" outlineLevel="2" x14ac:dyDescent="0.25">
      <c r="A8" s="14" t="s">
        <v>29</v>
      </c>
      <c r="B8" s="14" t="s">
        <v>30</v>
      </c>
      <c r="C8" s="14" t="s">
        <v>28</v>
      </c>
      <c r="D8" s="9" t="s">
        <v>27</v>
      </c>
      <c r="E8" s="10">
        <v>10</v>
      </c>
      <c r="F8" s="18">
        <v>1</v>
      </c>
      <c r="G8" s="64"/>
      <c r="H8" s="65">
        <f t="shared" ref="H8:H9" si="0">ROUND(E8*G8, 2)</f>
        <v>0</v>
      </c>
    </row>
    <row r="9" spans="1:8" ht="45" outlineLevel="2" x14ac:dyDescent="0.25">
      <c r="A9" s="14" t="s">
        <v>32</v>
      </c>
      <c r="B9" s="14" t="s">
        <v>33</v>
      </c>
      <c r="C9" s="14" t="s">
        <v>31</v>
      </c>
      <c r="D9" s="9" t="s">
        <v>34</v>
      </c>
      <c r="E9" s="10">
        <v>297</v>
      </c>
      <c r="F9" s="18">
        <v>1</v>
      </c>
      <c r="G9" s="64"/>
      <c r="H9" s="65">
        <f t="shared" si="0"/>
        <v>0</v>
      </c>
    </row>
    <row r="10" spans="1:8" outlineLevel="2" x14ac:dyDescent="0.25">
      <c r="A10" s="73" t="s">
        <v>35</v>
      </c>
      <c r="B10" s="74" t="s">
        <v>0</v>
      </c>
      <c r="C10" s="74" t="s">
        <v>0</v>
      </c>
      <c r="D10" s="74" t="s">
        <v>0</v>
      </c>
      <c r="E10" s="74" t="s">
        <v>0</v>
      </c>
      <c r="F10" s="74" t="s">
        <v>0</v>
      </c>
      <c r="G10" s="74" t="s">
        <v>0</v>
      </c>
      <c r="H10" s="23">
        <f>SUM(H7:H9)</f>
        <v>0</v>
      </c>
    </row>
    <row r="11" spans="1:8" ht="82.15" customHeight="1" outlineLevel="1" x14ac:dyDescent="0.25">
      <c r="A11" s="14" t="s">
        <v>36</v>
      </c>
      <c r="B11" s="14" t="s">
        <v>23</v>
      </c>
      <c r="C11" s="75" t="s">
        <v>378</v>
      </c>
      <c r="D11" s="76"/>
      <c r="E11" s="76"/>
      <c r="F11" s="76"/>
      <c r="G11" s="76"/>
      <c r="H11" s="77"/>
    </row>
    <row r="12" spans="1:8" ht="45" outlineLevel="2" x14ac:dyDescent="0.25">
      <c r="A12" s="14" t="s">
        <v>38</v>
      </c>
      <c r="B12" s="14" t="s">
        <v>39</v>
      </c>
      <c r="C12" s="14" t="s">
        <v>37</v>
      </c>
      <c r="D12" s="9" t="s">
        <v>40</v>
      </c>
      <c r="E12" s="10">
        <v>74.239999999999995</v>
      </c>
      <c r="F12" s="18">
        <v>1</v>
      </c>
      <c r="G12" s="64"/>
      <c r="H12" s="65">
        <f t="shared" ref="H12:H22" si="1">ROUND(E12*G12, 2)</f>
        <v>0</v>
      </c>
    </row>
    <row r="13" spans="1:8" ht="60" outlineLevel="2" x14ac:dyDescent="0.25">
      <c r="A13" s="14" t="s">
        <v>42</v>
      </c>
      <c r="B13" s="14" t="s">
        <v>43</v>
      </c>
      <c r="C13" s="14" t="s">
        <v>41</v>
      </c>
      <c r="D13" s="9" t="s">
        <v>40</v>
      </c>
      <c r="E13" s="10">
        <v>18.559999999999999</v>
      </c>
      <c r="F13" s="18">
        <v>1</v>
      </c>
      <c r="G13" s="64"/>
      <c r="H13" s="65">
        <f t="shared" si="1"/>
        <v>0</v>
      </c>
    </row>
    <row r="14" spans="1:8" ht="60" outlineLevel="2" x14ac:dyDescent="0.25">
      <c r="A14" s="14" t="s">
        <v>45</v>
      </c>
      <c r="B14" s="14" t="s">
        <v>46</v>
      </c>
      <c r="C14" s="14" t="s">
        <v>44</v>
      </c>
      <c r="D14" s="9" t="s">
        <v>40</v>
      </c>
      <c r="E14" s="10">
        <v>2.3199999999999998</v>
      </c>
      <c r="F14" s="18">
        <v>1</v>
      </c>
      <c r="G14" s="64"/>
      <c r="H14" s="65">
        <f t="shared" si="1"/>
        <v>0</v>
      </c>
    </row>
    <row r="15" spans="1:8" ht="75" outlineLevel="2" x14ac:dyDescent="0.25">
      <c r="A15" s="14" t="s">
        <v>48</v>
      </c>
      <c r="B15" s="14" t="s">
        <v>49</v>
      </c>
      <c r="C15" s="14" t="s">
        <v>47</v>
      </c>
      <c r="D15" s="9" t="s">
        <v>40</v>
      </c>
      <c r="E15" s="10">
        <v>20.88</v>
      </c>
      <c r="F15" s="18">
        <v>10</v>
      </c>
      <c r="G15" s="64"/>
      <c r="H15" s="65">
        <f t="shared" si="1"/>
        <v>0</v>
      </c>
    </row>
    <row r="16" spans="1:8" ht="90" outlineLevel="2" x14ac:dyDescent="0.25">
      <c r="A16" s="14" t="s">
        <v>51</v>
      </c>
      <c r="B16" s="14" t="s">
        <v>52</v>
      </c>
      <c r="C16" s="14" t="s">
        <v>50</v>
      </c>
      <c r="D16" s="9" t="s">
        <v>34</v>
      </c>
      <c r="E16" s="10">
        <v>131.19999999999999</v>
      </c>
      <c r="F16" s="18">
        <v>1</v>
      </c>
      <c r="G16" s="64"/>
      <c r="H16" s="65">
        <f t="shared" si="1"/>
        <v>0</v>
      </c>
    </row>
    <row r="17" spans="1:8" ht="45" outlineLevel="2" x14ac:dyDescent="0.25">
      <c r="A17" s="14" t="s">
        <v>54</v>
      </c>
      <c r="B17" s="14" t="s">
        <v>55</v>
      </c>
      <c r="C17" s="14" t="s">
        <v>53</v>
      </c>
      <c r="D17" s="9" t="s">
        <v>56</v>
      </c>
      <c r="E17" s="10">
        <v>16</v>
      </c>
      <c r="F17" s="18">
        <v>1</v>
      </c>
      <c r="G17" s="64"/>
      <c r="H17" s="65">
        <f t="shared" si="1"/>
        <v>0</v>
      </c>
    </row>
    <row r="18" spans="1:8" ht="30" outlineLevel="2" x14ac:dyDescent="0.25">
      <c r="A18" s="14" t="s">
        <v>58</v>
      </c>
      <c r="B18" s="14" t="s">
        <v>59</v>
      </c>
      <c r="C18" s="14" t="s">
        <v>57</v>
      </c>
      <c r="D18" s="9" t="s">
        <v>40</v>
      </c>
      <c r="E18" s="10">
        <v>17.739999999999998</v>
      </c>
      <c r="F18" s="18">
        <v>1</v>
      </c>
      <c r="G18" s="64"/>
      <c r="H18" s="65">
        <f t="shared" si="1"/>
        <v>0</v>
      </c>
    </row>
    <row r="19" spans="1:8" ht="30" outlineLevel="2" x14ac:dyDescent="0.25">
      <c r="A19" s="14" t="s">
        <v>61</v>
      </c>
      <c r="B19" s="14" t="s">
        <v>62</v>
      </c>
      <c r="C19" s="14" t="s">
        <v>60</v>
      </c>
      <c r="D19" s="9" t="s">
        <v>56</v>
      </c>
      <c r="E19" s="10">
        <v>16</v>
      </c>
      <c r="F19" s="18">
        <v>1</v>
      </c>
      <c r="G19" s="64"/>
      <c r="H19" s="65">
        <f t="shared" si="1"/>
        <v>0</v>
      </c>
    </row>
    <row r="20" spans="1:8" ht="45" outlineLevel="2" x14ac:dyDescent="0.25">
      <c r="A20" s="14" t="s">
        <v>64</v>
      </c>
      <c r="B20" s="14" t="s">
        <v>65</v>
      </c>
      <c r="C20" s="14" t="s">
        <v>63</v>
      </c>
      <c r="D20" s="9" t="s">
        <v>40</v>
      </c>
      <c r="E20" s="10">
        <v>74.239999999999995</v>
      </c>
      <c r="F20" s="18">
        <v>1</v>
      </c>
      <c r="G20" s="64"/>
      <c r="H20" s="65">
        <f t="shared" si="1"/>
        <v>0</v>
      </c>
    </row>
    <row r="21" spans="1:8" ht="30" outlineLevel="2" x14ac:dyDescent="0.25">
      <c r="A21" s="14" t="s">
        <v>67</v>
      </c>
      <c r="B21" s="14" t="s">
        <v>68</v>
      </c>
      <c r="C21" s="14" t="s">
        <v>66</v>
      </c>
      <c r="D21" s="9" t="s">
        <v>40</v>
      </c>
      <c r="E21" s="10">
        <v>74.239999999999995</v>
      </c>
      <c r="F21" s="18">
        <v>1</v>
      </c>
      <c r="G21" s="64"/>
      <c r="H21" s="65">
        <f t="shared" si="1"/>
        <v>0</v>
      </c>
    </row>
    <row r="22" spans="1:8" ht="105" outlineLevel="2" x14ac:dyDescent="0.25">
      <c r="A22" s="14" t="s">
        <v>70</v>
      </c>
      <c r="B22" s="14" t="s">
        <v>71</v>
      </c>
      <c r="C22" s="14" t="s">
        <v>69</v>
      </c>
      <c r="D22" s="9" t="s">
        <v>27</v>
      </c>
      <c r="E22" s="10">
        <v>2</v>
      </c>
      <c r="F22" s="18">
        <v>1</v>
      </c>
      <c r="G22" s="64"/>
      <c r="H22" s="65">
        <f t="shared" si="1"/>
        <v>0</v>
      </c>
    </row>
    <row r="23" spans="1:8" s="5" customFormat="1" outlineLevel="2" x14ac:dyDescent="0.25">
      <c r="A23" s="73" t="s">
        <v>379</v>
      </c>
      <c r="B23" s="74" t="s">
        <v>0</v>
      </c>
      <c r="C23" s="74" t="s">
        <v>0</v>
      </c>
      <c r="D23" s="74" t="s">
        <v>0</v>
      </c>
      <c r="E23" s="74" t="s">
        <v>0</v>
      </c>
      <c r="F23" s="74" t="s">
        <v>0</v>
      </c>
      <c r="G23" s="74" t="s">
        <v>0</v>
      </c>
      <c r="H23" s="23">
        <f>SUM(H12:H22)</f>
        <v>0</v>
      </c>
    </row>
    <row r="24" spans="1:8" ht="36.6" customHeight="1" outlineLevel="1" x14ac:dyDescent="0.25">
      <c r="A24" s="14" t="s">
        <v>72</v>
      </c>
      <c r="B24" s="14" t="s">
        <v>23</v>
      </c>
      <c r="C24" s="75" t="s">
        <v>380</v>
      </c>
      <c r="D24" s="78"/>
      <c r="E24" s="78"/>
      <c r="F24" s="78"/>
      <c r="G24" s="78"/>
      <c r="H24" s="79"/>
    </row>
    <row r="25" spans="1:8" ht="45" outlineLevel="2" x14ac:dyDescent="0.25">
      <c r="A25" s="14" t="s">
        <v>73</v>
      </c>
      <c r="B25" s="14" t="s">
        <v>39</v>
      </c>
      <c r="C25" s="14" t="s">
        <v>37</v>
      </c>
      <c r="D25" s="9" t="s">
        <v>40</v>
      </c>
      <c r="E25" s="10">
        <v>195.59</v>
      </c>
      <c r="F25" s="18">
        <v>1</v>
      </c>
      <c r="G25" s="64"/>
      <c r="H25" s="65">
        <f t="shared" ref="H25:H50" si="2">ROUND(E25*G25, 2)</f>
        <v>0</v>
      </c>
    </row>
    <row r="26" spans="1:8" ht="45" outlineLevel="2" x14ac:dyDescent="0.25">
      <c r="A26" s="14" t="s">
        <v>75</v>
      </c>
      <c r="B26" s="14" t="s">
        <v>76</v>
      </c>
      <c r="C26" s="14" t="s">
        <v>74</v>
      </c>
      <c r="D26" s="9" t="s">
        <v>40</v>
      </c>
      <c r="E26" s="10">
        <v>13.29</v>
      </c>
      <c r="F26" s="18">
        <v>1</v>
      </c>
      <c r="G26" s="64"/>
      <c r="H26" s="65">
        <f t="shared" si="2"/>
        <v>0</v>
      </c>
    </row>
    <row r="27" spans="1:8" ht="60" outlineLevel="2" x14ac:dyDescent="0.25">
      <c r="A27" s="14" t="s">
        <v>77</v>
      </c>
      <c r="B27" s="14" t="s">
        <v>43</v>
      </c>
      <c r="C27" s="14" t="s">
        <v>41</v>
      </c>
      <c r="D27" s="9" t="s">
        <v>40</v>
      </c>
      <c r="E27" s="10">
        <v>63.24</v>
      </c>
      <c r="F27" s="18">
        <v>1</v>
      </c>
      <c r="G27" s="64"/>
      <c r="H27" s="65">
        <f t="shared" si="2"/>
        <v>0</v>
      </c>
    </row>
    <row r="28" spans="1:8" ht="75" outlineLevel="2" x14ac:dyDescent="0.25">
      <c r="A28" s="14" t="s">
        <v>79</v>
      </c>
      <c r="B28" s="14" t="s">
        <v>80</v>
      </c>
      <c r="C28" s="14" t="s">
        <v>78</v>
      </c>
      <c r="D28" s="9" t="s">
        <v>34</v>
      </c>
      <c r="E28" s="10">
        <v>599.20000000000005</v>
      </c>
      <c r="F28" s="18">
        <v>1</v>
      </c>
      <c r="G28" s="64"/>
      <c r="H28" s="65">
        <f t="shared" si="2"/>
        <v>0</v>
      </c>
    </row>
    <row r="29" spans="1:8" ht="45" outlineLevel="2" x14ac:dyDescent="0.25">
      <c r="A29" s="14" t="s">
        <v>82</v>
      </c>
      <c r="B29" s="14" t="s">
        <v>83</v>
      </c>
      <c r="C29" s="14" t="s">
        <v>81</v>
      </c>
      <c r="D29" s="9" t="s">
        <v>56</v>
      </c>
      <c r="E29" s="10">
        <v>115</v>
      </c>
      <c r="F29" s="18">
        <v>1</v>
      </c>
      <c r="G29" s="64"/>
      <c r="H29" s="65">
        <f t="shared" si="2"/>
        <v>0</v>
      </c>
    </row>
    <row r="30" spans="1:8" ht="30" outlineLevel="2" x14ac:dyDescent="0.25">
      <c r="A30" s="14" t="s">
        <v>84</v>
      </c>
      <c r="B30" s="14" t="s">
        <v>59</v>
      </c>
      <c r="C30" s="14" t="s">
        <v>57</v>
      </c>
      <c r="D30" s="9" t="s">
        <v>40</v>
      </c>
      <c r="E30" s="10">
        <v>56.32</v>
      </c>
      <c r="F30" s="18">
        <v>1</v>
      </c>
      <c r="G30" s="64"/>
      <c r="H30" s="65">
        <f t="shared" si="2"/>
        <v>0</v>
      </c>
    </row>
    <row r="31" spans="1:8" ht="30" outlineLevel="2" x14ac:dyDescent="0.25">
      <c r="A31" s="14" t="s">
        <v>86</v>
      </c>
      <c r="B31" s="14" t="s">
        <v>87</v>
      </c>
      <c r="C31" s="14" t="s">
        <v>85</v>
      </c>
      <c r="D31" s="9" t="s">
        <v>56</v>
      </c>
      <c r="E31" s="10">
        <v>30</v>
      </c>
      <c r="F31" s="18">
        <v>1</v>
      </c>
      <c r="G31" s="64"/>
      <c r="H31" s="65">
        <f t="shared" si="2"/>
        <v>0</v>
      </c>
    </row>
    <row r="32" spans="1:8" ht="30" outlineLevel="2" x14ac:dyDescent="0.25">
      <c r="A32" s="14" t="s">
        <v>89</v>
      </c>
      <c r="B32" s="14" t="s">
        <v>90</v>
      </c>
      <c r="C32" s="14" t="s">
        <v>88</v>
      </c>
      <c r="D32" s="9" t="s">
        <v>56</v>
      </c>
      <c r="E32" s="10">
        <v>139</v>
      </c>
      <c r="F32" s="18">
        <v>1</v>
      </c>
      <c r="G32" s="64"/>
      <c r="H32" s="65">
        <f t="shared" si="2"/>
        <v>0</v>
      </c>
    </row>
    <row r="33" spans="1:8" ht="30" outlineLevel="2" x14ac:dyDescent="0.25">
      <c r="A33" s="14" t="s">
        <v>92</v>
      </c>
      <c r="B33" s="14" t="s">
        <v>93</v>
      </c>
      <c r="C33" s="14" t="s">
        <v>91</v>
      </c>
      <c r="D33" s="9" t="s">
        <v>94</v>
      </c>
      <c r="E33" s="10">
        <v>1</v>
      </c>
      <c r="F33" s="18">
        <v>1</v>
      </c>
      <c r="G33" s="64"/>
      <c r="H33" s="65">
        <f t="shared" si="2"/>
        <v>0</v>
      </c>
    </row>
    <row r="34" spans="1:8" ht="30" outlineLevel="2" x14ac:dyDescent="0.25">
      <c r="A34" s="14" t="s">
        <v>96</v>
      </c>
      <c r="B34" s="14" t="s">
        <v>97</v>
      </c>
      <c r="C34" s="14" t="s">
        <v>95</v>
      </c>
      <c r="D34" s="9" t="s">
        <v>98</v>
      </c>
      <c r="E34" s="10">
        <v>0.08</v>
      </c>
      <c r="F34" s="18">
        <v>1</v>
      </c>
      <c r="G34" s="64"/>
      <c r="H34" s="65">
        <f t="shared" si="2"/>
        <v>0</v>
      </c>
    </row>
    <row r="35" spans="1:8" ht="30" outlineLevel="2" x14ac:dyDescent="0.25">
      <c r="A35" s="14" t="s">
        <v>100</v>
      </c>
      <c r="B35" s="14" t="s">
        <v>101</v>
      </c>
      <c r="C35" s="14" t="s">
        <v>99</v>
      </c>
      <c r="D35" s="9" t="s">
        <v>98</v>
      </c>
      <c r="E35" s="10">
        <v>0.7</v>
      </c>
      <c r="F35" s="18">
        <v>1</v>
      </c>
      <c r="G35" s="64"/>
      <c r="H35" s="65">
        <f t="shared" si="2"/>
        <v>0</v>
      </c>
    </row>
    <row r="36" spans="1:8" ht="30" outlineLevel="2" x14ac:dyDescent="0.25">
      <c r="A36" s="14" t="s">
        <v>103</v>
      </c>
      <c r="B36" s="14" t="s">
        <v>104</v>
      </c>
      <c r="C36" s="14" t="s">
        <v>102</v>
      </c>
      <c r="D36" s="9" t="s">
        <v>105</v>
      </c>
      <c r="E36" s="10">
        <v>0.77</v>
      </c>
      <c r="F36" s="18">
        <v>1</v>
      </c>
      <c r="G36" s="64"/>
      <c r="H36" s="65">
        <f t="shared" si="2"/>
        <v>0</v>
      </c>
    </row>
    <row r="37" spans="1:8" ht="45" outlineLevel="2" x14ac:dyDescent="0.25">
      <c r="A37" s="14" t="s">
        <v>107</v>
      </c>
      <c r="B37" s="14" t="s">
        <v>108</v>
      </c>
      <c r="C37" s="14" t="s">
        <v>106</v>
      </c>
      <c r="D37" s="9" t="s">
        <v>94</v>
      </c>
      <c r="E37" s="10">
        <v>1</v>
      </c>
      <c r="F37" s="18">
        <v>1</v>
      </c>
      <c r="G37" s="64"/>
      <c r="H37" s="65">
        <f t="shared" si="2"/>
        <v>0</v>
      </c>
    </row>
    <row r="38" spans="1:8" ht="90" outlineLevel="2" x14ac:dyDescent="0.25">
      <c r="A38" s="14" t="s">
        <v>110</v>
      </c>
      <c r="B38" s="14" t="s">
        <v>108</v>
      </c>
      <c r="C38" s="14" t="s">
        <v>109</v>
      </c>
      <c r="D38" s="9" t="s">
        <v>94</v>
      </c>
      <c r="E38" s="10">
        <v>1</v>
      </c>
      <c r="F38" s="18">
        <v>1</v>
      </c>
      <c r="G38" s="64"/>
      <c r="H38" s="65">
        <f t="shared" si="2"/>
        <v>0</v>
      </c>
    </row>
    <row r="39" spans="1:8" ht="45" outlineLevel="2" x14ac:dyDescent="0.25">
      <c r="A39" s="14" t="s">
        <v>112</v>
      </c>
      <c r="B39" s="14" t="s">
        <v>113</v>
      </c>
      <c r="C39" s="14" t="s">
        <v>111</v>
      </c>
      <c r="D39" s="9" t="s">
        <v>40</v>
      </c>
      <c r="E39" s="10">
        <v>208.88</v>
      </c>
      <c r="F39" s="18">
        <v>1</v>
      </c>
      <c r="G39" s="64"/>
      <c r="H39" s="65">
        <f t="shared" si="2"/>
        <v>0</v>
      </c>
    </row>
    <row r="40" spans="1:8" ht="30" outlineLevel="2" x14ac:dyDescent="0.25">
      <c r="A40" s="14" t="s">
        <v>115</v>
      </c>
      <c r="B40" s="14" t="s">
        <v>116</v>
      </c>
      <c r="C40" s="14" t="s">
        <v>114</v>
      </c>
      <c r="D40" s="9" t="s">
        <v>40</v>
      </c>
      <c r="E40" s="10">
        <v>208.88</v>
      </c>
      <c r="F40" s="18">
        <v>1</v>
      </c>
      <c r="G40" s="64"/>
      <c r="H40" s="65">
        <f t="shared" si="2"/>
        <v>0</v>
      </c>
    </row>
    <row r="41" spans="1:8" ht="45" outlineLevel="2" x14ac:dyDescent="0.25">
      <c r="A41" s="14" t="s">
        <v>118</v>
      </c>
      <c r="B41" s="14" t="s">
        <v>119</v>
      </c>
      <c r="C41" s="14" t="s">
        <v>117</v>
      </c>
      <c r="D41" s="9" t="s">
        <v>120</v>
      </c>
      <c r="E41" s="10">
        <v>2</v>
      </c>
      <c r="F41" s="18">
        <v>1</v>
      </c>
      <c r="G41" s="64"/>
      <c r="H41" s="65">
        <f t="shared" si="2"/>
        <v>0</v>
      </c>
    </row>
    <row r="42" spans="1:8" ht="30" outlineLevel="2" x14ac:dyDescent="0.25">
      <c r="A42" s="14" t="s">
        <v>122</v>
      </c>
      <c r="B42" s="14" t="s">
        <v>123</v>
      </c>
      <c r="C42" s="14" t="s">
        <v>121</v>
      </c>
      <c r="D42" s="9" t="s">
        <v>40</v>
      </c>
      <c r="E42" s="10">
        <v>28</v>
      </c>
      <c r="F42" s="18">
        <v>1</v>
      </c>
      <c r="G42" s="64"/>
      <c r="H42" s="65">
        <f t="shared" si="2"/>
        <v>0</v>
      </c>
    </row>
    <row r="43" spans="1:8" ht="30" outlineLevel="2" x14ac:dyDescent="0.25">
      <c r="A43" s="14" t="s">
        <v>125</v>
      </c>
      <c r="B43" s="14" t="s">
        <v>126</v>
      </c>
      <c r="C43" s="14" t="s">
        <v>124</v>
      </c>
      <c r="D43" s="9" t="s">
        <v>56</v>
      </c>
      <c r="E43" s="10">
        <v>100</v>
      </c>
      <c r="F43" s="18">
        <v>1</v>
      </c>
      <c r="G43" s="64"/>
      <c r="H43" s="65">
        <f t="shared" si="2"/>
        <v>0</v>
      </c>
    </row>
    <row r="44" spans="1:8" ht="30" outlineLevel="2" x14ac:dyDescent="0.25">
      <c r="A44" s="14" t="s">
        <v>128</v>
      </c>
      <c r="B44" s="14" t="s">
        <v>129</v>
      </c>
      <c r="C44" s="14" t="s">
        <v>127</v>
      </c>
      <c r="D44" s="9" t="s">
        <v>56</v>
      </c>
      <c r="E44" s="10">
        <v>50</v>
      </c>
      <c r="F44" s="18">
        <v>1</v>
      </c>
      <c r="G44" s="64"/>
      <c r="H44" s="65">
        <f t="shared" si="2"/>
        <v>0</v>
      </c>
    </row>
    <row r="45" spans="1:8" outlineLevel="2" x14ac:dyDescent="0.25">
      <c r="A45" s="14" t="s">
        <v>131</v>
      </c>
      <c r="B45" s="14" t="s">
        <v>132</v>
      </c>
      <c r="C45" s="14" t="s">
        <v>130</v>
      </c>
      <c r="D45" s="9" t="s">
        <v>27</v>
      </c>
      <c r="E45" s="10">
        <v>1</v>
      </c>
      <c r="F45" s="18">
        <v>1</v>
      </c>
      <c r="G45" s="64"/>
      <c r="H45" s="65">
        <f t="shared" si="2"/>
        <v>0</v>
      </c>
    </row>
    <row r="46" spans="1:8" outlineLevel="2" x14ac:dyDescent="0.25">
      <c r="A46" s="14" t="s">
        <v>134</v>
      </c>
      <c r="B46" s="14" t="s">
        <v>135</v>
      </c>
      <c r="C46" s="14" t="s">
        <v>133</v>
      </c>
      <c r="D46" s="9" t="s">
        <v>56</v>
      </c>
      <c r="E46" s="10">
        <v>100</v>
      </c>
      <c r="F46" s="18">
        <v>1</v>
      </c>
      <c r="G46" s="64"/>
      <c r="H46" s="65">
        <f t="shared" si="2"/>
        <v>0</v>
      </c>
    </row>
    <row r="47" spans="1:8" ht="30" outlineLevel="2" x14ac:dyDescent="0.25">
      <c r="A47" s="14" t="s">
        <v>137</v>
      </c>
      <c r="B47" s="14" t="s">
        <v>138</v>
      </c>
      <c r="C47" s="14" t="s">
        <v>136</v>
      </c>
      <c r="D47" s="9" t="s">
        <v>27</v>
      </c>
      <c r="E47" s="10">
        <v>2</v>
      </c>
      <c r="F47" s="18">
        <v>1</v>
      </c>
      <c r="G47" s="64"/>
      <c r="H47" s="65">
        <f t="shared" si="2"/>
        <v>0</v>
      </c>
    </row>
    <row r="48" spans="1:8" ht="30" outlineLevel="2" x14ac:dyDescent="0.25">
      <c r="A48" s="14" t="s">
        <v>140</v>
      </c>
      <c r="B48" s="14" t="s">
        <v>141</v>
      </c>
      <c r="C48" s="14" t="s">
        <v>139</v>
      </c>
      <c r="D48" s="9" t="s">
        <v>40</v>
      </c>
      <c r="E48" s="10">
        <v>24</v>
      </c>
      <c r="F48" s="18">
        <v>1</v>
      </c>
      <c r="G48" s="64"/>
      <c r="H48" s="65">
        <f t="shared" si="2"/>
        <v>0</v>
      </c>
    </row>
    <row r="49" spans="1:8" ht="30" outlineLevel="2" x14ac:dyDescent="0.25">
      <c r="A49" s="14" t="s">
        <v>143</v>
      </c>
      <c r="B49" s="14" t="s">
        <v>144</v>
      </c>
      <c r="C49" s="14" t="s">
        <v>142</v>
      </c>
      <c r="D49" s="9" t="s">
        <v>27</v>
      </c>
      <c r="E49" s="10">
        <v>1</v>
      </c>
      <c r="F49" s="18">
        <v>1</v>
      </c>
      <c r="G49" s="64"/>
      <c r="H49" s="65">
        <f t="shared" si="2"/>
        <v>0</v>
      </c>
    </row>
    <row r="50" spans="1:8" ht="45" outlineLevel="2" x14ac:dyDescent="0.25">
      <c r="A50" s="14" t="s">
        <v>146</v>
      </c>
      <c r="B50" s="14" t="s">
        <v>138</v>
      </c>
      <c r="C50" s="14" t="s">
        <v>145</v>
      </c>
      <c r="D50" s="9" t="s">
        <v>147</v>
      </c>
      <c r="E50" s="10">
        <v>1</v>
      </c>
      <c r="F50" s="18">
        <v>1</v>
      </c>
      <c r="G50" s="64"/>
      <c r="H50" s="65">
        <f t="shared" si="2"/>
        <v>0</v>
      </c>
    </row>
    <row r="51" spans="1:8" s="5" customFormat="1" outlineLevel="2" x14ac:dyDescent="0.25">
      <c r="A51" s="73" t="s">
        <v>381</v>
      </c>
      <c r="B51" s="74" t="s">
        <v>0</v>
      </c>
      <c r="C51" s="74" t="s">
        <v>0</v>
      </c>
      <c r="D51" s="74" t="s">
        <v>0</v>
      </c>
      <c r="E51" s="74" t="s">
        <v>0</v>
      </c>
      <c r="F51" s="74" t="s">
        <v>0</v>
      </c>
      <c r="G51" s="74" t="s">
        <v>0</v>
      </c>
      <c r="H51" s="23">
        <f>SUM(H25:H50)</f>
        <v>0</v>
      </c>
    </row>
    <row r="52" spans="1:8" ht="120.6" customHeight="1" outlineLevel="1" x14ac:dyDescent="0.25">
      <c r="A52" s="14" t="s">
        <v>148</v>
      </c>
      <c r="B52" s="14" t="s">
        <v>23</v>
      </c>
      <c r="C52" s="75" t="s">
        <v>382</v>
      </c>
      <c r="D52" s="78"/>
      <c r="E52" s="78"/>
      <c r="F52" s="78"/>
      <c r="G52" s="78"/>
      <c r="H52" s="79"/>
    </row>
    <row r="53" spans="1:8" ht="45" outlineLevel="2" x14ac:dyDescent="0.25">
      <c r="A53" s="14" t="s">
        <v>149</v>
      </c>
      <c r="B53" s="14" t="s">
        <v>39</v>
      </c>
      <c r="C53" s="14" t="s">
        <v>37</v>
      </c>
      <c r="D53" s="9" t="s">
        <v>40</v>
      </c>
      <c r="E53" s="10">
        <v>60.66</v>
      </c>
      <c r="F53" s="18">
        <v>1</v>
      </c>
      <c r="G53" s="64"/>
      <c r="H53" s="65">
        <f t="shared" ref="H53:H67" si="3">ROUND(E53*G53, 2)</f>
        <v>0</v>
      </c>
    </row>
    <row r="54" spans="1:8" ht="45" outlineLevel="2" x14ac:dyDescent="0.25">
      <c r="A54" s="14" t="s">
        <v>150</v>
      </c>
      <c r="B54" s="14" t="s">
        <v>76</v>
      </c>
      <c r="C54" s="14" t="s">
        <v>74</v>
      </c>
      <c r="D54" s="9" t="s">
        <v>40</v>
      </c>
      <c r="E54" s="10">
        <v>11.7</v>
      </c>
      <c r="F54" s="18">
        <v>1</v>
      </c>
      <c r="G54" s="64"/>
      <c r="H54" s="65">
        <f t="shared" si="3"/>
        <v>0</v>
      </c>
    </row>
    <row r="55" spans="1:8" ht="60" outlineLevel="2" x14ac:dyDescent="0.25">
      <c r="A55" s="14" t="s">
        <v>151</v>
      </c>
      <c r="B55" s="14" t="s">
        <v>43</v>
      </c>
      <c r="C55" s="14" t="s">
        <v>41</v>
      </c>
      <c r="D55" s="9" t="s">
        <v>40</v>
      </c>
      <c r="E55" s="10">
        <v>44.28</v>
      </c>
      <c r="F55" s="18">
        <v>1</v>
      </c>
      <c r="G55" s="64"/>
      <c r="H55" s="65">
        <f t="shared" si="3"/>
        <v>0</v>
      </c>
    </row>
    <row r="56" spans="1:8" ht="75" outlineLevel="2" x14ac:dyDescent="0.25">
      <c r="A56" s="14" t="s">
        <v>153</v>
      </c>
      <c r="B56" s="14" t="s">
        <v>154</v>
      </c>
      <c r="C56" s="14" t="s">
        <v>152</v>
      </c>
      <c r="D56" s="9" t="s">
        <v>40</v>
      </c>
      <c r="E56" s="10">
        <v>55.98</v>
      </c>
      <c r="F56" s="18">
        <v>4</v>
      </c>
      <c r="G56" s="64"/>
      <c r="H56" s="65">
        <f t="shared" si="3"/>
        <v>0</v>
      </c>
    </row>
    <row r="57" spans="1:8" ht="30" outlineLevel="2" x14ac:dyDescent="0.25">
      <c r="A57" s="14" t="s">
        <v>155</v>
      </c>
      <c r="B57" s="14" t="s">
        <v>59</v>
      </c>
      <c r="C57" s="14" t="s">
        <v>57</v>
      </c>
      <c r="D57" s="9" t="s">
        <v>40</v>
      </c>
      <c r="E57" s="10">
        <v>52.94</v>
      </c>
      <c r="F57" s="18">
        <v>1</v>
      </c>
      <c r="G57" s="64"/>
      <c r="H57" s="65">
        <f t="shared" si="3"/>
        <v>0</v>
      </c>
    </row>
    <row r="58" spans="1:8" ht="45" outlineLevel="2" x14ac:dyDescent="0.25">
      <c r="A58" s="14" t="s">
        <v>156</v>
      </c>
      <c r="B58" s="14" t="s">
        <v>113</v>
      </c>
      <c r="C58" s="14" t="s">
        <v>111</v>
      </c>
      <c r="D58" s="9" t="s">
        <v>40</v>
      </c>
      <c r="E58" s="10">
        <v>60.66</v>
      </c>
      <c r="F58" s="18">
        <v>1</v>
      </c>
      <c r="G58" s="64"/>
      <c r="H58" s="65">
        <f t="shared" si="3"/>
        <v>0</v>
      </c>
    </row>
    <row r="59" spans="1:8" ht="30" outlineLevel="2" x14ac:dyDescent="0.25">
      <c r="A59" s="14" t="s">
        <v>157</v>
      </c>
      <c r="B59" s="14" t="s">
        <v>116</v>
      </c>
      <c r="C59" s="14" t="s">
        <v>114</v>
      </c>
      <c r="D59" s="9" t="s">
        <v>40</v>
      </c>
      <c r="E59" s="10">
        <v>60.66</v>
      </c>
      <c r="F59" s="18">
        <v>1</v>
      </c>
      <c r="G59" s="64"/>
      <c r="H59" s="65">
        <f t="shared" si="3"/>
        <v>0</v>
      </c>
    </row>
    <row r="60" spans="1:8" ht="30" outlineLevel="2" x14ac:dyDescent="0.25">
      <c r="A60" s="14" t="s">
        <v>159</v>
      </c>
      <c r="B60" s="14" t="s">
        <v>160</v>
      </c>
      <c r="C60" s="14" t="s">
        <v>158</v>
      </c>
      <c r="D60" s="9" t="s">
        <v>56</v>
      </c>
      <c r="E60" s="10">
        <v>70</v>
      </c>
      <c r="F60" s="18">
        <v>1</v>
      </c>
      <c r="G60" s="64"/>
      <c r="H60" s="65">
        <f t="shared" si="3"/>
        <v>0</v>
      </c>
    </row>
    <row r="61" spans="1:8" ht="30" outlineLevel="2" x14ac:dyDescent="0.25">
      <c r="A61" s="14" t="s">
        <v>162</v>
      </c>
      <c r="B61" s="14" t="s">
        <v>163</v>
      </c>
      <c r="C61" s="14" t="s">
        <v>161</v>
      </c>
      <c r="D61" s="9" t="s">
        <v>56</v>
      </c>
      <c r="E61" s="10">
        <v>60</v>
      </c>
      <c r="F61" s="18">
        <v>1</v>
      </c>
      <c r="G61" s="64"/>
      <c r="H61" s="65">
        <f t="shared" si="3"/>
        <v>0</v>
      </c>
    </row>
    <row r="62" spans="1:8" ht="60" outlineLevel="2" x14ac:dyDescent="0.25">
      <c r="A62" s="14" t="s">
        <v>165</v>
      </c>
      <c r="B62" s="14" t="s">
        <v>166</v>
      </c>
      <c r="C62" s="14" t="s">
        <v>164</v>
      </c>
      <c r="D62" s="9" t="s">
        <v>40</v>
      </c>
      <c r="E62" s="10">
        <v>1.26</v>
      </c>
      <c r="F62" s="18">
        <v>1</v>
      </c>
      <c r="G62" s="64"/>
      <c r="H62" s="65">
        <f t="shared" si="3"/>
        <v>0</v>
      </c>
    </row>
    <row r="63" spans="1:8" ht="30" outlineLevel="2" x14ac:dyDescent="0.25">
      <c r="A63" s="14" t="s">
        <v>168</v>
      </c>
      <c r="B63" s="14" t="s">
        <v>169</v>
      </c>
      <c r="C63" s="14" t="s">
        <v>167</v>
      </c>
      <c r="D63" s="9" t="s">
        <v>40</v>
      </c>
      <c r="E63" s="10">
        <v>0.42</v>
      </c>
      <c r="F63" s="18">
        <v>1</v>
      </c>
      <c r="G63" s="64"/>
      <c r="H63" s="65">
        <f t="shared" si="3"/>
        <v>0</v>
      </c>
    </row>
    <row r="64" spans="1:8" ht="90" outlineLevel="2" x14ac:dyDescent="0.25">
      <c r="A64" s="14" t="s">
        <v>171</v>
      </c>
      <c r="B64" s="14" t="s">
        <v>172</v>
      </c>
      <c r="C64" s="14" t="s">
        <v>170</v>
      </c>
      <c r="D64" s="9" t="s">
        <v>56</v>
      </c>
      <c r="E64" s="10">
        <v>7</v>
      </c>
      <c r="F64" s="18">
        <v>1</v>
      </c>
      <c r="G64" s="64"/>
      <c r="H64" s="65">
        <f t="shared" si="3"/>
        <v>0</v>
      </c>
    </row>
    <row r="65" spans="1:8" ht="30" outlineLevel="2" x14ac:dyDescent="0.25">
      <c r="A65" s="14" t="s">
        <v>174</v>
      </c>
      <c r="B65" s="14" t="s">
        <v>138</v>
      </c>
      <c r="C65" s="14" t="s">
        <v>173</v>
      </c>
      <c r="D65" s="9" t="s">
        <v>56</v>
      </c>
      <c r="E65" s="10">
        <v>20</v>
      </c>
      <c r="F65" s="18">
        <v>1</v>
      </c>
      <c r="G65" s="64"/>
      <c r="H65" s="65">
        <f t="shared" si="3"/>
        <v>0</v>
      </c>
    </row>
    <row r="66" spans="1:8" ht="30" outlineLevel="2" x14ac:dyDescent="0.25">
      <c r="A66" s="14" t="s">
        <v>176</v>
      </c>
      <c r="B66" s="14" t="s">
        <v>177</v>
      </c>
      <c r="C66" s="14" t="s">
        <v>175</v>
      </c>
      <c r="D66" s="9" t="s">
        <v>27</v>
      </c>
      <c r="E66" s="10">
        <v>5</v>
      </c>
      <c r="F66" s="18">
        <v>1</v>
      </c>
      <c r="G66" s="64"/>
      <c r="H66" s="65">
        <f t="shared" si="3"/>
        <v>0</v>
      </c>
    </row>
    <row r="67" spans="1:8" ht="45" outlineLevel="2" x14ac:dyDescent="0.25">
      <c r="A67" s="14" t="s">
        <v>179</v>
      </c>
      <c r="B67" s="14" t="s">
        <v>180</v>
      </c>
      <c r="C67" s="14" t="s">
        <v>178</v>
      </c>
      <c r="D67" s="9" t="s">
        <v>27</v>
      </c>
      <c r="E67" s="10">
        <v>3</v>
      </c>
      <c r="F67" s="18">
        <v>1</v>
      </c>
      <c r="G67" s="64"/>
      <c r="H67" s="65">
        <f t="shared" si="3"/>
        <v>0</v>
      </c>
    </row>
    <row r="68" spans="1:8" s="5" customFormat="1" outlineLevel="2" x14ac:dyDescent="0.25">
      <c r="A68" s="73" t="s">
        <v>384</v>
      </c>
      <c r="B68" s="74" t="s">
        <v>0</v>
      </c>
      <c r="C68" s="74" t="s">
        <v>0</v>
      </c>
      <c r="D68" s="74" t="s">
        <v>0</v>
      </c>
      <c r="E68" s="74" t="s">
        <v>0</v>
      </c>
      <c r="F68" s="74" t="s">
        <v>0</v>
      </c>
      <c r="G68" s="74" t="s">
        <v>0</v>
      </c>
      <c r="H68" s="23">
        <f>SUM(H53:H67)</f>
        <v>0</v>
      </c>
    </row>
    <row r="69" spans="1:8" ht="57.6" customHeight="1" outlineLevel="1" x14ac:dyDescent="0.25">
      <c r="A69" s="14" t="s">
        <v>181</v>
      </c>
      <c r="B69" s="14" t="s">
        <v>23</v>
      </c>
      <c r="C69" s="75" t="s">
        <v>383</v>
      </c>
      <c r="D69" s="76"/>
      <c r="E69" s="76"/>
      <c r="F69" s="76"/>
      <c r="G69" s="76"/>
      <c r="H69" s="77"/>
    </row>
    <row r="70" spans="1:8" ht="45" outlineLevel="2" x14ac:dyDescent="0.25">
      <c r="A70" s="14" t="s">
        <v>182</v>
      </c>
      <c r="B70" s="14" t="s">
        <v>39</v>
      </c>
      <c r="C70" s="14" t="s">
        <v>37</v>
      </c>
      <c r="D70" s="9" t="s">
        <v>40</v>
      </c>
      <c r="E70" s="10">
        <v>30.57</v>
      </c>
      <c r="F70" s="18">
        <v>1</v>
      </c>
      <c r="G70" s="64"/>
      <c r="H70" s="65">
        <f t="shared" ref="H70:H78" si="4">ROUND(E70*G70, 2)</f>
        <v>0</v>
      </c>
    </row>
    <row r="71" spans="1:8" ht="45" outlineLevel="2" x14ac:dyDescent="0.25">
      <c r="A71" s="14" t="s">
        <v>183</v>
      </c>
      <c r="B71" s="14" t="s">
        <v>76</v>
      </c>
      <c r="C71" s="14" t="s">
        <v>74</v>
      </c>
      <c r="D71" s="9" t="s">
        <v>40</v>
      </c>
      <c r="E71" s="10">
        <v>2.7</v>
      </c>
      <c r="F71" s="18">
        <v>1</v>
      </c>
      <c r="G71" s="64"/>
      <c r="H71" s="65">
        <f t="shared" si="4"/>
        <v>0</v>
      </c>
    </row>
    <row r="72" spans="1:8" ht="60" outlineLevel="2" x14ac:dyDescent="0.25">
      <c r="A72" s="14" t="s">
        <v>184</v>
      </c>
      <c r="B72" s="14" t="s">
        <v>43</v>
      </c>
      <c r="C72" s="14" t="s">
        <v>41</v>
      </c>
      <c r="D72" s="9" t="s">
        <v>40</v>
      </c>
      <c r="E72" s="10">
        <v>9.7200000000000006</v>
      </c>
      <c r="F72" s="18">
        <v>1</v>
      </c>
      <c r="G72" s="64"/>
      <c r="H72" s="65">
        <f t="shared" si="4"/>
        <v>0</v>
      </c>
    </row>
    <row r="73" spans="1:8" ht="75" outlineLevel="2" x14ac:dyDescent="0.25">
      <c r="A73" s="14" t="s">
        <v>185</v>
      </c>
      <c r="B73" s="14" t="s">
        <v>154</v>
      </c>
      <c r="C73" s="14" t="s">
        <v>152</v>
      </c>
      <c r="D73" s="9" t="s">
        <v>40</v>
      </c>
      <c r="E73" s="10">
        <v>12.42</v>
      </c>
      <c r="F73" s="18">
        <v>4</v>
      </c>
      <c r="G73" s="64"/>
      <c r="H73" s="65">
        <f t="shared" si="4"/>
        <v>0</v>
      </c>
    </row>
    <row r="74" spans="1:8" ht="30" outlineLevel="2" x14ac:dyDescent="0.25">
      <c r="A74" s="14" t="s">
        <v>186</v>
      </c>
      <c r="B74" s="14" t="s">
        <v>59</v>
      </c>
      <c r="C74" s="14" t="s">
        <v>57</v>
      </c>
      <c r="D74" s="9" t="s">
        <v>40</v>
      </c>
      <c r="E74" s="10">
        <v>2.7</v>
      </c>
      <c r="F74" s="18">
        <v>1</v>
      </c>
      <c r="G74" s="64"/>
      <c r="H74" s="65">
        <f t="shared" si="4"/>
        <v>0</v>
      </c>
    </row>
    <row r="75" spans="1:8" ht="45" outlineLevel="2" x14ac:dyDescent="0.25">
      <c r="A75" s="14" t="s">
        <v>187</v>
      </c>
      <c r="B75" s="14" t="s">
        <v>113</v>
      </c>
      <c r="C75" s="14" t="s">
        <v>111</v>
      </c>
      <c r="D75" s="9" t="s">
        <v>40</v>
      </c>
      <c r="E75" s="10">
        <v>30.57</v>
      </c>
      <c r="F75" s="18">
        <v>1</v>
      </c>
      <c r="G75" s="64"/>
      <c r="H75" s="65">
        <f t="shared" si="4"/>
        <v>0</v>
      </c>
    </row>
    <row r="76" spans="1:8" ht="30" outlineLevel="2" x14ac:dyDescent="0.25">
      <c r="A76" s="14" t="s">
        <v>188</v>
      </c>
      <c r="B76" s="14" t="s">
        <v>116</v>
      </c>
      <c r="C76" s="14" t="s">
        <v>114</v>
      </c>
      <c r="D76" s="9" t="s">
        <v>40</v>
      </c>
      <c r="E76" s="10">
        <v>30.57</v>
      </c>
      <c r="F76" s="18">
        <v>1</v>
      </c>
      <c r="G76" s="64"/>
      <c r="H76" s="65">
        <f t="shared" si="4"/>
        <v>0</v>
      </c>
    </row>
    <row r="77" spans="1:8" ht="30" outlineLevel="2" x14ac:dyDescent="0.25">
      <c r="A77" s="14" t="s">
        <v>189</v>
      </c>
      <c r="B77" s="14" t="s">
        <v>163</v>
      </c>
      <c r="C77" s="14" t="s">
        <v>161</v>
      </c>
      <c r="D77" s="9" t="s">
        <v>56</v>
      </c>
      <c r="E77" s="10">
        <v>30</v>
      </c>
      <c r="F77" s="18">
        <v>1</v>
      </c>
      <c r="G77" s="64"/>
      <c r="H77" s="65">
        <f t="shared" si="4"/>
        <v>0</v>
      </c>
    </row>
    <row r="78" spans="1:8" ht="30" outlineLevel="2" x14ac:dyDescent="0.25">
      <c r="A78" s="14" t="s">
        <v>191</v>
      </c>
      <c r="B78" s="14" t="s">
        <v>177</v>
      </c>
      <c r="C78" s="14" t="s">
        <v>190</v>
      </c>
      <c r="D78" s="9" t="s">
        <v>27</v>
      </c>
      <c r="E78" s="10">
        <v>2</v>
      </c>
      <c r="F78" s="18">
        <v>1</v>
      </c>
      <c r="G78" s="64"/>
      <c r="H78" s="65">
        <f t="shared" si="4"/>
        <v>0</v>
      </c>
    </row>
    <row r="79" spans="1:8" outlineLevel="2" x14ac:dyDescent="0.25">
      <c r="A79" s="73" t="s">
        <v>385</v>
      </c>
      <c r="B79" s="74" t="s">
        <v>0</v>
      </c>
      <c r="C79" s="74" t="s">
        <v>0</v>
      </c>
      <c r="D79" s="74" t="s">
        <v>0</v>
      </c>
      <c r="E79" s="74" t="s">
        <v>0</v>
      </c>
      <c r="F79" s="74" t="s">
        <v>0</v>
      </c>
      <c r="G79" s="74" t="s">
        <v>0</v>
      </c>
      <c r="H79" s="23">
        <f>SUM(H70:H78)</f>
        <v>0</v>
      </c>
    </row>
    <row r="80" spans="1:8" ht="90" customHeight="1" outlineLevel="1" x14ac:dyDescent="0.25">
      <c r="A80" s="14" t="s">
        <v>192</v>
      </c>
      <c r="B80" s="14" t="s">
        <v>23</v>
      </c>
      <c r="C80" s="75" t="s">
        <v>386</v>
      </c>
      <c r="D80" s="76"/>
      <c r="E80" s="76"/>
      <c r="F80" s="76"/>
      <c r="G80" s="76"/>
      <c r="H80" s="77"/>
    </row>
    <row r="81" spans="1:8" ht="60" outlineLevel="2" x14ac:dyDescent="0.25">
      <c r="A81" s="14" t="s">
        <v>194</v>
      </c>
      <c r="B81" s="14" t="s">
        <v>195</v>
      </c>
      <c r="C81" s="14" t="s">
        <v>193</v>
      </c>
      <c r="D81" s="9" t="s">
        <v>40</v>
      </c>
      <c r="E81" s="10">
        <v>2.94</v>
      </c>
      <c r="F81" s="18">
        <v>1</v>
      </c>
      <c r="G81" s="64"/>
      <c r="H81" s="65">
        <f t="shared" ref="H81:H87" si="5">ROUND(E81*G81, 2)</f>
        <v>0</v>
      </c>
    </row>
    <row r="82" spans="1:8" ht="45" outlineLevel="2" x14ac:dyDescent="0.25">
      <c r="A82" s="14" t="s">
        <v>197</v>
      </c>
      <c r="B82" s="14" t="s">
        <v>198</v>
      </c>
      <c r="C82" s="14" t="s">
        <v>196</v>
      </c>
      <c r="D82" s="9" t="s">
        <v>40</v>
      </c>
      <c r="E82" s="10">
        <v>0.3</v>
      </c>
      <c r="F82" s="18">
        <v>1</v>
      </c>
      <c r="G82" s="64"/>
      <c r="H82" s="65">
        <f t="shared" si="5"/>
        <v>0</v>
      </c>
    </row>
    <row r="83" spans="1:8" ht="30" outlineLevel="2" x14ac:dyDescent="0.25">
      <c r="A83" s="14" t="s">
        <v>199</v>
      </c>
      <c r="B83" s="14" t="s">
        <v>126</v>
      </c>
      <c r="C83" s="14" t="s">
        <v>124</v>
      </c>
      <c r="D83" s="9" t="s">
        <v>56</v>
      </c>
      <c r="E83" s="10">
        <v>6</v>
      </c>
      <c r="F83" s="18">
        <v>1</v>
      </c>
      <c r="G83" s="64"/>
      <c r="H83" s="65">
        <f t="shared" si="5"/>
        <v>0</v>
      </c>
    </row>
    <row r="84" spans="1:8" ht="30" outlineLevel="2" x14ac:dyDescent="0.25">
      <c r="A84" s="14" t="s">
        <v>200</v>
      </c>
      <c r="B84" s="14" t="s">
        <v>141</v>
      </c>
      <c r="C84" s="14" t="s">
        <v>139</v>
      </c>
      <c r="D84" s="9" t="s">
        <v>40</v>
      </c>
      <c r="E84" s="10">
        <v>2.6</v>
      </c>
      <c r="F84" s="18">
        <v>1</v>
      </c>
      <c r="G84" s="64"/>
      <c r="H84" s="65">
        <f t="shared" si="5"/>
        <v>0</v>
      </c>
    </row>
    <row r="85" spans="1:8" ht="30" outlineLevel="2" x14ac:dyDescent="0.25">
      <c r="A85" s="14" t="s">
        <v>202</v>
      </c>
      <c r="B85" s="14" t="s">
        <v>203</v>
      </c>
      <c r="C85" s="14" t="s">
        <v>201</v>
      </c>
      <c r="D85" s="9" t="s">
        <v>40</v>
      </c>
      <c r="E85" s="10">
        <v>0.34</v>
      </c>
      <c r="F85" s="18">
        <v>1</v>
      </c>
      <c r="G85" s="64"/>
      <c r="H85" s="65">
        <f t="shared" si="5"/>
        <v>0</v>
      </c>
    </row>
    <row r="86" spans="1:8" ht="30" outlineLevel="2" x14ac:dyDescent="0.25">
      <c r="A86" s="14" t="s">
        <v>205</v>
      </c>
      <c r="B86" s="14" t="s">
        <v>206</v>
      </c>
      <c r="C86" s="14" t="s">
        <v>204</v>
      </c>
      <c r="D86" s="9" t="s">
        <v>56</v>
      </c>
      <c r="E86" s="10">
        <v>6</v>
      </c>
      <c r="F86" s="18">
        <v>1</v>
      </c>
      <c r="G86" s="64"/>
      <c r="H86" s="65">
        <f t="shared" si="5"/>
        <v>0</v>
      </c>
    </row>
    <row r="87" spans="1:8" ht="30" outlineLevel="2" x14ac:dyDescent="0.25">
      <c r="A87" s="14" t="s">
        <v>208</v>
      </c>
      <c r="B87" s="14" t="s">
        <v>209</v>
      </c>
      <c r="C87" s="14" t="s">
        <v>207</v>
      </c>
      <c r="D87" s="9" t="s">
        <v>27</v>
      </c>
      <c r="E87" s="10">
        <v>1</v>
      </c>
      <c r="F87" s="18">
        <v>1</v>
      </c>
      <c r="G87" s="64"/>
      <c r="H87" s="65">
        <f t="shared" si="5"/>
        <v>0</v>
      </c>
    </row>
    <row r="88" spans="1:8" s="5" customFormat="1" outlineLevel="2" x14ac:dyDescent="0.25">
      <c r="A88" s="73" t="s">
        <v>387</v>
      </c>
      <c r="B88" s="74" t="s">
        <v>0</v>
      </c>
      <c r="C88" s="74" t="s">
        <v>0</v>
      </c>
      <c r="D88" s="74" t="s">
        <v>0</v>
      </c>
      <c r="E88" s="74" t="s">
        <v>0</v>
      </c>
      <c r="F88" s="74" t="s">
        <v>0</v>
      </c>
      <c r="G88" s="74" t="s">
        <v>0</v>
      </c>
      <c r="H88" s="23">
        <f>SUM(H81:H87)</f>
        <v>0</v>
      </c>
    </row>
    <row r="89" spans="1:8" ht="237" customHeight="1" outlineLevel="1" x14ac:dyDescent="0.25">
      <c r="A89" s="14" t="s">
        <v>210</v>
      </c>
      <c r="B89" s="14" t="s">
        <v>23</v>
      </c>
      <c r="C89" s="75" t="s">
        <v>388</v>
      </c>
      <c r="D89" s="76"/>
      <c r="E89" s="76"/>
      <c r="F89" s="76"/>
      <c r="G89" s="76"/>
      <c r="H89" s="77"/>
    </row>
    <row r="90" spans="1:8" ht="45" outlineLevel="2" x14ac:dyDescent="0.25">
      <c r="A90" s="14" t="s">
        <v>212</v>
      </c>
      <c r="B90" s="14" t="s">
        <v>213</v>
      </c>
      <c r="C90" s="14" t="s">
        <v>211</v>
      </c>
      <c r="D90" s="9" t="s">
        <v>34</v>
      </c>
      <c r="E90" s="10">
        <v>18</v>
      </c>
      <c r="F90" s="18">
        <v>1</v>
      </c>
      <c r="G90" s="64"/>
      <c r="H90" s="65">
        <f t="shared" ref="H90:H98" si="6">ROUND(E90*G90, 2)</f>
        <v>0</v>
      </c>
    </row>
    <row r="91" spans="1:8" ht="75" outlineLevel="2" x14ac:dyDescent="0.25">
      <c r="A91" s="14" t="s">
        <v>215</v>
      </c>
      <c r="B91" s="14" t="s">
        <v>216</v>
      </c>
      <c r="C91" s="14" t="s">
        <v>214</v>
      </c>
      <c r="D91" s="9" t="s">
        <v>27</v>
      </c>
      <c r="E91" s="10">
        <v>6</v>
      </c>
      <c r="F91" s="18">
        <v>1</v>
      </c>
      <c r="G91" s="64"/>
      <c r="H91" s="65">
        <f t="shared" si="6"/>
        <v>0</v>
      </c>
    </row>
    <row r="92" spans="1:8" ht="60" outlineLevel="2" x14ac:dyDescent="0.25">
      <c r="A92" s="14" t="s">
        <v>218</v>
      </c>
      <c r="B92" s="14" t="s">
        <v>219</v>
      </c>
      <c r="C92" s="14" t="s">
        <v>217</v>
      </c>
      <c r="D92" s="9" t="s">
        <v>56</v>
      </c>
      <c r="E92" s="10">
        <v>6</v>
      </c>
      <c r="F92" s="18">
        <v>1</v>
      </c>
      <c r="G92" s="64"/>
      <c r="H92" s="65">
        <f t="shared" si="6"/>
        <v>0</v>
      </c>
    </row>
    <row r="93" spans="1:8" ht="45" outlineLevel="2" x14ac:dyDescent="0.25">
      <c r="A93" s="14" t="s">
        <v>221</v>
      </c>
      <c r="B93" s="14" t="s">
        <v>222</v>
      </c>
      <c r="C93" s="14" t="s">
        <v>220</v>
      </c>
      <c r="D93" s="9" t="s">
        <v>56</v>
      </c>
      <c r="E93" s="10">
        <v>10</v>
      </c>
      <c r="F93" s="18">
        <v>1</v>
      </c>
      <c r="G93" s="64"/>
      <c r="H93" s="65">
        <f t="shared" si="6"/>
        <v>0</v>
      </c>
    </row>
    <row r="94" spans="1:8" ht="30" outlineLevel="2" x14ac:dyDescent="0.25">
      <c r="A94" s="14" t="s">
        <v>224</v>
      </c>
      <c r="B94" s="14" t="s">
        <v>225</v>
      </c>
      <c r="C94" s="14" t="s">
        <v>223</v>
      </c>
      <c r="D94" s="9" t="s">
        <v>56</v>
      </c>
      <c r="E94" s="10">
        <v>10</v>
      </c>
      <c r="F94" s="18">
        <v>1</v>
      </c>
      <c r="G94" s="64"/>
      <c r="H94" s="65">
        <f t="shared" si="6"/>
        <v>0</v>
      </c>
    </row>
    <row r="95" spans="1:8" ht="30" outlineLevel="2" x14ac:dyDescent="0.25">
      <c r="A95" s="14" t="s">
        <v>226</v>
      </c>
      <c r="B95" s="14" t="s">
        <v>144</v>
      </c>
      <c r="C95" s="14" t="s">
        <v>142</v>
      </c>
      <c r="D95" s="9" t="s">
        <v>27</v>
      </c>
      <c r="E95" s="10">
        <v>1</v>
      </c>
      <c r="F95" s="18">
        <v>1</v>
      </c>
      <c r="G95" s="64"/>
      <c r="H95" s="65">
        <f t="shared" si="6"/>
        <v>0</v>
      </c>
    </row>
    <row r="96" spans="1:8" ht="60" outlineLevel="2" x14ac:dyDescent="0.25">
      <c r="A96" s="14" t="s">
        <v>228</v>
      </c>
      <c r="B96" s="14" t="s">
        <v>229</v>
      </c>
      <c r="C96" s="14" t="s">
        <v>227</v>
      </c>
      <c r="D96" s="9" t="s">
        <v>40</v>
      </c>
      <c r="E96" s="10">
        <v>0.9</v>
      </c>
      <c r="F96" s="18">
        <v>1</v>
      </c>
      <c r="G96" s="64"/>
      <c r="H96" s="65">
        <f t="shared" si="6"/>
        <v>0</v>
      </c>
    </row>
    <row r="97" spans="1:8" ht="105" outlineLevel="2" x14ac:dyDescent="0.25">
      <c r="A97" s="14" t="s">
        <v>231</v>
      </c>
      <c r="B97" s="14" t="s">
        <v>232</v>
      </c>
      <c r="C97" s="14" t="s">
        <v>230</v>
      </c>
      <c r="D97" s="9" t="s">
        <v>94</v>
      </c>
      <c r="E97" s="10">
        <v>1</v>
      </c>
      <c r="F97" s="18">
        <v>1</v>
      </c>
      <c r="G97" s="64"/>
      <c r="H97" s="65">
        <f t="shared" si="6"/>
        <v>0</v>
      </c>
    </row>
    <row r="98" spans="1:8" ht="45" outlineLevel="2" x14ac:dyDescent="0.25">
      <c r="A98" s="14" t="s">
        <v>234</v>
      </c>
      <c r="B98" s="14" t="s">
        <v>235</v>
      </c>
      <c r="C98" s="14" t="s">
        <v>233</v>
      </c>
      <c r="D98" s="9" t="s">
        <v>94</v>
      </c>
      <c r="E98" s="10">
        <v>1</v>
      </c>
      <c r="F98" s="18">
        <v>1</v>
      </c>
      <c r="G98" s="64"/>
      <c r="H98" s="65">
        <f t="shared" si="6"/>
        <v>0</v>
      </c>
    </row>
    <row r="99" spans="1:8" s="5" customFormat="1" outlineLevel="2" x14ac:dyDescent="0.25">
      <c r="A99" s="73" t="s">
        <v>389</v>
      </c>
      <c r="B99" s="74" t="s">
        <v>0</v>
      </c>
      <c r="C99" s="74" t="s">
        <v>0</v>
      </c>
      <c r="D99" s="74" t="s">
        <v>0</v>
      </c>
      <c r="E99" s="74" t="s">
        <v>0</v>
      </c>
      <c r="F99" s="74" t="s">
        <v>0</v>
      </c>
      <c r="G99" s="74" t="s">
        <v>0</v>
      </c>
      <c r="H99" s="23">
        <f>SUM(H90:H98)</f>
        <v>0</v>
      </c>
    </row>
    <row r="100" spans="1:8" ht="76.900000000000006" customHeight="1" outlineLevel="1" x14ac:dyDescent="0.25">
      <c r="A100" s="14" t="s">
        <v>236</v>
      </c>
      <c r="B100" s="14" t="s">
        <v>23</v>
      </c>
      <c r="C100" s="75" t="s">
        <v>395</v>
      </c>
      <c r="D100" s="76"/>
      <c r="E100" s="76"/>
      <c r="F100" s="76"/>
      <c r="G100" s="76"/>
      <c r="H100" s="77"/>
    </row>
    <row r="101" spans="1:8" ht="30" outlineLevel="2" x14ac:dyDescent="0.25">
      <c r="A101" s="14" t="s">
        <v>238</v>
      </c>
      <c r="B101" s="14" t="s">
        <v>239</v>
      </c>
      <c r="C101" s="14" t="s">
        <v>237</v>
      </c>
      <c r="D101" s="9" t="s">
        <v>40</v>
      </c>
      <c r="E101" s="10">
        <v>40.96</v>
      </c>
      <c r="F101" s="18">
        <v>1</v>
      </c>
      <c r="G101" s="64"/>
      <c r="H101" s="65">
        <f t="shared" ref="H101:H109" si="7">ROUND(E101*G101, 2)</f>
        <v>0</v>
      </c>
    </row>
    <row r="102" spans="1:8" ht="30" outlineLevel="2" x14ac:dyDescent="0.25">
      <c r="A102" s="14" t="s">
        <v>241</v>
      </c>
      <c r="B102" s="14" t="s">
        <v>242</v>
      </c>
      <c r="C102" s="14" t="s">
        <v>240</v>
      </c>
      <c r="D102" s="9" t="s">
        <v>56</v>
      </c>
      <c r="E102" s="10">
        <v>102.4</v>
      </c>
      <c r="F102" s="18">
        <v>1</v>
      </c>
      <c r="G102" s="64"/>
      <c r="H102" s="65">
        <f t="shared" si="7"/>
        <v>0</v>
      </c>
    </row>
    <row r="103" spans="1:8" ht="30" outlineLevel="2" x14ac:dyDescent="0.25">
      <c r="A103" s="14" t="s">
        <v>244</v>
      </c>
      <c r="B103" s="14" t="s">
        <v>245</v>
      </c>
      <c r="C103" s="14" t="s">
        <v>243</v>
      </c>
      <c r="D103" s="9" t="s">
        <v>56</v>
      </c>
      <c r="E103" s="10">
        <v>140</v>
      </c>
      <c r="F103" s="18">
        <v>1</v>
      </c>
      <c r="G103" s="64"/>
      <c r="H103" s="65">
        <f t="shared" si="7"/>
        <v>0</v>
      </c>
    </row>
    <row r="104" spans="1:8" ht="45" outlineLevel="2" x14ac:dyDescent="0.25">
      <c r="A104" s="14" t="s">
        <v>247</v>
      </c>
      <c r="B104" s="14" t="s">
        <v>248</v>
      </c>
      <c r="C104" s="14" t="s">
        <v>246</v>
      </c>
      <c r="D104" s="9" t="s">
        <v>56</v>
      </c>
      <c r="E104" s="10">
        <v>140</v>
      </c>
      <c r="F104" s="18">
        <v>1</v>
      </c>
      <c r="G104" s="64"/>
      <c r="H104" s="65">
        <f t="shared" si="7"/>
        <v>0</v>
      </c>
    </row>
    <row r="105" spans="1:8" ht="45" outlineLevel="2" x14ac:dyDescent="0.25">
      <c r="A105" s="14" t="s">
        <v>250</v>
      </c>
      <c r="B105" s="14" t="s">
        <v>251</v>
      </c>
      <c r="C105" s="14" t="s">
        <v>249</v>
      </c>
      <c r="D105" s="9" t="s">
        <v>56</v>
      </c>
      <c r="E105" s="10">
        <v>10</v>
      </c>
      <c r="F105" s="18">
        <v>1</v>
      </c>
      <c r="G105" s="64"/>
      <c r="H105" s="65">
        <f t="shared" si="7"/>
        <v>0</v>
      </c>
    </row>
    <row r="106" spans="1:8" ht="30" outlineLevel="2" x14ac:dyDescent="0.25">
      <c r="A106" s="14" t="s">
        <v>253</v>
      </c>
      <c r="B106" s="14" t="s">
        <v>254</v>
      </c>
      <c r="C106" s="14" t="s">
        <v>252</v>
      </c>
      <c r="D106" s="9" t="s">
        <v>56</v>
      </c>
      <c r="E106" s="10">
        <v>146</v>
      </c>
      <c r="F106" s="18">
        <v>1</v>
      </c>
      <c r="G106" s="64"/>
      <c r="H106" s="65">
        <f t="shared" si="7"/>
        <v>0</v>
      </c>
    </row>
    <row r="107" spans="1:8" ht="30" outlineLevel="2" x14ac:dyDescent="0.25">
      <c r="A107" s="14" t="s">
        <v>256</v>
      </c>
      <c r="B107" s="14" t="s">
        <v>257</v>
      </c>
      <c r="C107" s="14" t="s">
        <v>255</v>
      </c>
      <c r="D107" s="9" t="s">
        <v>40</v>
      </c>
      <c r="E107" s="10">
        <v>44.8</v>
      </c>
      <c r="F107" s="18">
        <v>1</v>
      </c>
      <c r="G107" s="64"/>
      <c r="H107" s="65">
        <f t="shared" si="7"/>
        <v>0</v>
      </c>
    </row>
    <row r="108" spans="1:8" ht="60" outlineLevel="2" x14ac:dyDescent="0.25">
      <c r="A108" s="14" t="s">
        <v>259</v>
      </c>
      <c r="B108" s="14" t="s">
        <v>260</v>
      </c>
      <c r="C108" s="14" t="s">
        <v>258</v>
      </c>
      <c r="D108" s="9" t="s">
        <v>27</v>
      </c>
      <c r="E108" s="10">
        <v>3</v>
      </c>
      <c r="F108" s="18">
        <v>1</v>
      </c>
      <c r="G108" s="64"/>
      <c r="H108" s="65">
        <f t="shared" si="7"/>
        <v>0</v>
      </c>
    </row>
    <row r="109" spans="1:8" ht="30" outlineLevel="2" x14ac:dyDescent="0.25">
      <c r="A109" s="14" t="s">
        <v>262</v>
      </c>
      <c r="B109" s="14" t="s">
        <v>263</v>
      </c>
      <c r="C109" s="14" t="s">
        <v>261</v>
      </c>
      <c r="D109" s="9" t="s">
        <v>27</v>
      </c>
      <c r="E109" s="10">
        <v>3</v>
      </c>
      <c r="F109" s="18">
        <v>1</v>
      </c>
      <c r="G109" s="64"/>
      <c r="H109" s="65">
        <f t="shared" si="7"/>
        <v>0</v>
      </c>
    </row>
    <row r="110" spans="1:8" s="5" customFormat="1" outlineLevel="2" x14ac:dyDescent="0.25">
      <c r="A110" s="73" t="s">
        <v>390</v>
      </c>
      <c r="B110" s="74" t="s">
        <v>0</v>
      </c>
      <c r="C110" s="74" t="s">
        <v>0</v>
      </c>
      <c r="D110" s="74" t="s">
        <v>0</v>
      </c>
      <c r="E110" s="74" t="s">
        <v>0</v>
      </c>
      <c r="F110" s="74" t="s">
        <v>0</v>
      </c>
      <c r="G110" s="74" t="s">
        <v>0</v>
      </c>
      <c r="H110" s="23">
        <f>SUM(H101:H109)</f>
        <v>0</v>
      </c>
    </row>
    <row r="111" spans="1:8" ht="98.45" customHeight="1" outlineLevel="1" x14ac:dyDescent="0.25">
      <c r="A111" s="14" t="s">
        <v>264</v>
      </c>
      <c r="B111" s="14" t="s">
        <v>23</v>
      </c>
      <c r="C111" s="75" t="s">
        <v>391</v>
      </c>
      <c r="D111" s="76"/>
      <c r="E111" s="76"/>
      <c r="F111" s="76"/>
      <c r="G111" s="76"/>
      <c r="H111" s="77"/>
    </row>
    <row r="112" spans="1:8" ht="30" outlineLevel="2" x14ac:dyDescent="0.25">
      <c r="A112" s="14" t="s">
        <v>266</v>
      </c>
      <c r="B112" s="14" t="s">
        <v>267</v>
      </c>
      <c r="C112" s="14" t="s">
        <v>265</v>
      </c>
      <c r="D112" s="9" t="s">
        <v>34</v>
      </c>
      <c r="E112" s="10">
        <v>850</v>
      </c>
      <c r="F112" s="18">
        <v>1</v>
      </c>
      <c r="G112" s="64"/>
      <c r="H112" s="65">
        <f t="shared" ref="H112:H132" si="8">ROUND(E112*G112, 2)</f>
        <v>0</v>
      </c>
    </row>
    <row r="113" spans="1:8" ht="45" outlineLevel="2" x14ac:dyDescent="0.25">
      <c r="A113" s="14" t="s">
        <v>269</v>
      </c>
      <c r="B113" s="14" t="s">
        <v>270</v>
      </c>
      <c r="C113" s="14" t="s">
        <v>268</v>
      </c>
      <c r="D113" s="9" t="s">
        <v>34</v>
      </c>
      <c r="E113" s="10">
        <v>960</v>
      </c>
      <c r="F113" s="18">
        <v>1</v>
      </c>
      <c r="G113" s="64"/>
      <c r="H113" s="65">
        <f t="shared" si="8"/>
        <v>0</v>
      </c>
    </row>
    <row r="114" spans="1:8" ht="45" outlineLevel="2" x14ac:dyDescent="0.25">
      <c r="A114" s="14" t="s">
        <v>272</v>
      </c>
      <c r="B114" s="14" t="s">
        <v>273</v>
      </c>
      <c r="C114" s="14" t="s">
        <v>271</v>
      </c>
      <c r="D114" s="9" t="s">
        <v>34</v>
      </c>
      <c r="E114" s="10">
        <v>850</v>
      </c>
      <c r="F114" s="18">
        <v>6</v>
      </c>
      <c r="G114" s="64"/>
      <c r="H114" s="65">
        <f t="shared" si="8"/>
        <v>0</v>
      </c>
    </row>
    <row r="115" spans="1:8" ht="45" outlineLevel="2" x14ac:dyDescent="0.25">
      <c r="A115" s="14" t="s">
        <v>274</v>
      </c>
      <c r="B115" s="14" t="s">
        <v>273</v>
      </c>
      <c r="C115" s="14" t="s">
        <v>271</v>
      </c>
      <c r="D115" s="9" t="s">
        <v>34</v>
      </c>
      <c r="E115" s="10">
        <v>110</v>
      </c>
      <c r="F115" s="18">
        <v>2</v>
      </c>
      <c r="G115" s="64"/>
      <c r="H115" s="65">
        <f t="shared" si="8"/>
        <v>0</v>
      </c>
    </row>
    <row r="116" spans="1:8" ht="60" outlineLevel="2" x14ac:dyDescent="0.25">
      <c r="A116" s="14" t="s">
        <v>276</v>
      </c>
      <c r="B116" s="14" t="s">
        <v>277</v>
      </c>
      <c r="C116" s="14" t="s">
        <v>275</v>
      </c>
      <c r="D116" s="9" t="s">
        <v>40</v>
      </c>
      <c r="E116" s="10">
        <v>458</v>
      </c>
      <c r="F116" s="18">
        <v>1</v>
      </c>
      <c r="G116" s="64"/>
      <c r="H116" s="65">
        <f t="shared" si="8"/>
        <v>0</v>
      </c>
    </row>
    <row r="117" spans="1:8" ht="30" outlineLevel="2" x14ac:dyDescent="0.25">
      <c r="A117" s="14" t="s">
        <v>279</v>
      </c>
      <c r="B117" s="14" t="s">
        <v>280</v>
      </c>
      <c r="C117" s="14" t="s">
        <v>278</v>
      </c>
      <c r="D117" s="9" t="s">
        <v>34</v>
      </c>
      <c r="E117" s="10">
        <v>960</v>
      </c>
      <c r="F117" s="18">
        <v>1</v>
      </c>
      <c r="G117" s="64"/>
      <c r="H117" s="65">
        <f t="shared" si="8"/>
        <v>0</v>
      </c>
    </row>
    <row r="118" spans="1:8" ht="30" outlineLevel="2" x14ac:dyDescent="0.25">
      <c r="A118" s="14" t="s">
        <v>282</v>
      </c>
      <c r="B118" s="14" t="s">
        <v>283</v>
      </c>
      <c r="C118" s="14" t="s">
        <v>281</v>
      </c>
      <c r="D118" s="9" t="s">
        <v>34</v>
      </c>
      <c r="E118" s="10">
        <v>850</v>
      </c>
      <c r="F118" s="18">
        <v>10</v>
      </c>
      <c r="G118" s="64"/>
      <c r="H118" s="65">
        <f t="shared" si="8"/>
        <v>0</v>
      </c>
    </row>
    <row r="119" spans="1:8" ht="30" outlineLevel="2" x14ac:dyDescent="0.25">
      <c r="A119" s="14" t="s">
        <v>285</v>
      </c>
      <c r="B119" s="14" t="s">
        <v>286</v>
      </c>
      <c r="C119" s="14" t="s">
        <v>284</v>
      </c>
      <c r="D119" s="9" t="s">
        <v>34</v>
      </c>
      <c r="E119" s="10">
        <v>960</v>
      </c>
      <c r="F119" s="18">
        <v>1</v>
      </c>
      <c r="G119" s="64"/>
      <c r="H119" s="65">
        <f t="shared" si="8"/>
        <v>0</v>
      </c>
    </row>
    <row r="120" spans="1:8" ht="30" outlineLevel="2" x14ac:dyDescent="0.25">
      <c r="A120" s="14" t="s">
        <v>288</v>
      </c>
      <c r="B120" s="14" t="s">
        <v>289</v>
      </c>
      <c r="C120" s="14" t="s">
        <v>287</v>
      </c>
      <c r="D120" s="9" t="s">
        <v>34</v>
      </c>
      <c r="E120" s="10">
        <v>850</v>
      </c>
      <c r="F120" s="18">
        <v>12</v>
      </c>
      <c r="G120" s="64"/>
      <c r="H120" s="65">
        <f t="shared" si="8"/>
        <v>0</v>
      </c>
    </row>
    <row r="121" spans="1:8" ht="30" outlineLevel="2" x14ac:dyDescent="0.25">
      <c r="A121" s="14" t="s">
        <v>290</v>
      </c>
      <c r="B121" s="14" t="s">
        <v>289</v>
      </c>
      <c r="C121" s="14" t="s">
        <v>287</v>
      </c>
      <c r="D121" s="9" t="s">
        <v>34</v>
      </c>
      <c r="E121" s="10">
        <v>110</v>
      </c>
      <c r="F121" s="18">
        <v>7</v>
      </c>
      <c r="G121" s="64"/>
      <c r="H121" s="65">
        <f t="shared" si="8"/>
        <v>0</v>
      </c>
    </row>
    <row r="122" spans="1:8" outlineLevel="2" x14ac:dyDescent="0.25">
      <c r="A122" s="14" t="s">
        <v>292</v>
      </c>
      <c r="B122" s="14" t="s">
        <v>293</v>
      </c>
      <c r="C122" s="14" t="s">
        <v>291</v>
      </c>
      <c r="D122" s="9" t="s">
        <v>40</v>
      </c>
      <c r="E122" s="10">
        <v>16.63</v>
      </c>
      <c r="F122" s="18">
        <v>1</v>
      </c>
      <c r="G122" s="64"/>
      <c r="H122" s="65">
        <f t="shared" si="8"/>
        <v>0</v>
      </c>
    </row>
    <row r="123" spans="1:8" ht="30" outlineLevel="2" x14ac:dyDescent="0.25">
      <c r="A123" s="14" t="s">
        <v>295</v>
      </c>
      <c r="B123" s="14" t="s">
        <v>296</v>
      </c>
      <c r="C123" s="14" t="s">
        <v>294</v>
      </c>
      <c r="D123" s="9" t="s">
        <v>56</v>
      </c>
      <c r="E123" s="10">
        <v>235</v>
      </c>
      <c r="F123" s="18">
        <v>1</v>
      </c>
      <c r="G123" s="64"/>
      <c r="H123" s="65">
        <f t="shared" si="8"/>
        <v>0</v>
      </c>
    </row>
    <row r="124" spans="1:8" ht="45" outlineLevel="2" x14ac:dyDescent="0.25">
      <c r="A124" s="14" t="s">
        <v>298</v>
      </c>
      <c r="B124" s="14" t="s">
        <v>299</v>
      </c>
      <c r="C124" s="14" t="s">
        <v>297</v>
      </c>
      <c r="D124" s="9" t="s">
        <v>56</v>
      </c>
      <c r="E124" s="10">
        <v>280</v>
      </c>
      <c r="F124" s="18">
        <v>1</v>
      </c>
      <c r="G124" s="64"/>
      <c r="H124" s="65">
        <f t="shared" si="8"/>
        <v>0</v>
      </c>
    </row>
    <row r="125" spans="1:8" ht="60" outlineLevel="2" x14ac:dyDescent="0.25">
      <c r="A125" s="14" t="s">
        <v>301</v>
      </c>
      <c r="B125" s="14" t="s">
        <v>302</v>
      </c>
      <c r="C125" s="14" t="s">
        <v>300</v>
      </c>
      <c r="D125" s="9" t="s">
        <v>34</v>
      </c>
      <c r="E125" s="10">
        <v>850</v>
      </c>
      <c r="F125" s="18">
        <v>1</v>
      </c>
      <c r="G125" s="64"/>
      <c r="H125" s="65">
        <f t="shared" si="8"/>
        <v>0</v>
      </c>
    </row>
    <row r="126" spans="1:8" ht="45" outlineLevel="2" x14ac:dyDescent="0.25">
      <c r="A126" s="14" t="s">
        <v>304</v>
      </c>
      <c r="B126" s="14" t="s">
        <v>305</v>
      </c>
      <c r="C126" s="14" t="s">
        <v>303</v>
      </c>
      <c r="D126" s="9" t="s">
        <v>34</v>
      </c>
      <c r="E126" s="10">
        <v>110</v>
      </c>
      <c r="F126" s="18">
        <v>1</v>
      </c>
      <c r="G126" s="64"/>
      <c r="H126" s="65">
        <f t="shared" si="8"/>
        <v>0</v>
      </c>
    </row>
    <row r="127" spans="1:8" ht="30" outlineLevel="2" x14ac:dyDescent="0.25">
      <c r="A127" s="14" t="s">
        <v>307</v>
      </c>
      <c r="B127" s="14" t="s">
        <v>308</v>
      </c>
      <c r="C127" s="14" t="s">
        <v>306</v>
      </c>
      <c r="D127" s="9" t="s">
        <v>27</v>
      </c>
      <c r="E127" s="10">
        <v>5</v>
      </c>
      <c r="F127" s="18">
        <v>1</v>
      </c>
      <c r="G127" s="64"/>
      <c r="H127" s="65">
        <f t="shared" si="8"/>
        <v>0</v>
      </c>
    </row>
    <row r="128" spans="1:8" outlineLevel="2" x14ac:dyDescent="0.25">
      <c r="A128" s="14" t="s">
        <v>310</v>
      </c>
      <c r="B128" s="14" t="s">
        <v>123</v>
      </c>
      <c r="C128" s="14" t="s">
        <v>309</v>
      </c>
      <c r="D128" s="9" t="s">
        <v>40</v>
      </c>
      <c r="E128" s="10">
        <v>100</v>
      </c>
      <c r="F128" s="18">
        <v>1</v>
      </c>
      <c r="G128" s="64"/>
      <c r="H128" s="65">
        <f t="shared" si="8"/>
        <v>0</v>
      </c>
    </row>
    <row r="129" spans="1:8" ht="30" outlineLevel="2" x14ac:dyDescent="0.25">
      <c r="A129" s="14" t="s">
        <v>311</v>
      </c>
      <c r="B129" s="14" t="s">
        <v>126</v>
      </c>
      <c r="C129" s="14" t="s">
        <v>124</v>
      </c>
      <c r="D129" s="9" t="s">
        <v>56</v>
      </c>
      <c r="E129" s="10">
        <v>100</v>
      </c>
      <c r="F129" s="18">
        <v>1</v>
      </c>
      <c r="G129" s="64"/>
      <c r="H129" s="65">
        <f t="shared" si="8"/>
        <v>0</v>
      </c>
    </row>
    <row r="130" spans="1:8" ht="30" outlineLevel="2" x14ac:dyDescent="0.25">
      <c r="A130" s="14" t="s">
        <v>312</v>
      </c>
      <c r="B130" s="14" t="s">
        <v>129</v>
      </c>
      <c r="C130" s="14" t="s">
        <v>127</v>
      </c>
      <c r="D130" s="9" t="s">
        <v>56</v>
      </c>
      <c r="E130" s="10">
        <v>60</v>
      </c>
      <c r="F130" s="18">
        <v>1</v>
      </c>
      <c r="G130" s="64"/>
      <c r="H130" s="65">
        <f t="shared" si="8"/>
        <v>0</v>
      </c>
    </row>
    <row r="131" spans="1:8" ht="30" outlineLevel="2" x14ac:dyDescent="0.25">
      <c r="A131" s="14" t="s">
        <v>313</v>
      </c>
      <c r="B131" s="14" t="s">
        <v>138</v>
      </c>
      <c r="C131" s="14" t="s">
        <v>136</v>
      </c>
      <c r="D131" s="9" t="s">
        <v>27</v>
      </c>
      <c r="E131" s="10">
        <v>6</v>
      </c>
      <c r="F131" s="18">
        <v>1</v>
      </c>
      <c r="G131" s="64"/>
      <c r="H131" s="65">
        <f t="shared" si="8"/>
        <v>0</v>
      </c>
    </row>
    <row r="132" spans="1:8" ht="30" outlineLevel="2" x14ac:dyDescent="0.25">
      <c r="A132" s="14" t="s">
        <v>314</v>
      </c>
      <c r="B132" s="14" t="s">
        <v>141</v>
      </c>
      <c r="C132" s="14" t="s">
        <v>139</v>
      </c>
      <c r="D132" s="9" t="s">
        <v>40</v>
      </c>
      <c r="E132" s="10">
        <v>24</v>
      </c>
      <c r="F132" s="18">
        <v>1</v>
      </c>
      <c r="G132" s="64"/>
      <c r="H132" s="65">
        <f t="shared" si="8"/>
        <v>0</v>
      </c>
    </row>
    <row r="133" spans="1:8" s="5" customFormat="1" outlineLevel="2" x14ac:dyDescent="0.25">
      <c r="A133" s="73" t="s">
        <v>359</v>
      </c>
      <c r="B133" s="74" t="s">
        <v>0</v>
      </c>
      <c r="C133" s="74" t="s">
        <v>0</v>
      </c>
      <c r="D133" s="74" t="s">
        <v>0</v>
      </c>
      <c r="E133" s="74" t="s">
        <v>0</v>
      </c>
      <c r="F133" s="74" t="s">
        <v>0</v>
      </c>
      <c r="G133" s="74" t="s">
        <v>0</v>
      </c>
      <c r="H133" s="23">
        <f>SUM(H112:H132)</f>
        <v>0</v>
      </c>
    </row>
    <row r="134" spans="1:8" s="24" customFormat="1" ht="23.45" customHeight="1" outlineLevel="1" x14ac:dyDescent="0.3">
      <c r="A134" s="86" t="s">
        <v>392</v>
      </c>
      <c r="B134" s="87"/>
      <c r="C134" s="87"/>
      <c r="D134" s="87"/>
      <c r="E134" s="87"/>
      <c r="F134" s="87"/>
      <c r="G134" s="88"/>
      <c r="H134" s="53">
        <f>H133+H110+H99+H88+H79+H68+H51+H23+H10</f>
        <v>0</v>
      </c>
    </row>
    <row r="135" spans="1:8" ht="18.75" x14ac:dyDescent="0.25">
      <c r="A135" s="83" t="s">
        <v>373</v>
      </c>
      <c r="B135" s="84"/>
      <c r="C135" s="84"/>
      <c r="D135" s="84"/>
      <c r="E135" s="84"/>
      <c r="F135" s="84"/>
      <c r="G135" s="85"/>
      <c r="H135" s="54">
        <f>ROUND(H134*23%,2)</f>
        <v>0</v>
      </c>
    </row>
    <row r="136" spans="1:8" ht="18.75" x14ac:dyDescent="0.25">
      <c r="A136" s="80" t="s">
        <v>393</v>
      </c>
      <c r="B136" s="81"/>
      <c r="C136" s="81"/>
      <c r="D136" s="81"/>
      <c r="E136" s="81"/>
      <c r="F136" s="81"/>
      <c r="G136" s="82"/>
      <c r="H136" s="55">
        <f>H134+H135</f>
        <v>0</v>
      </c>
    </row>
  </sheetData>
  <mergeCells count="21">
    <mergeCell ref="A136:G136"/>
    <mergeCell ref="C80:H80"/>
    <mergeCell ref="C89:H89"/>
    <mergeCell ref="C100:H100"/>
    <mergeCell ref="C111:H111"/>
    <mergeCell ref="A135:G135"/>
    <mergeCell ref="A88:G88"/>
    <mergeCell ref="A99:G99"/>
    <mergeCell ref="A110:G110"/>
    <mergeCell ref="A133:G133"/>
    <mergeCell ref="A134:G134"/>
    <mergeCell ref="A79:G79"/>
    <mergeCell ref="C11:H11"/>
    <mergeCell ref="C24:H24"/>
    <mergeCell ref="C52:H52"/>
    <mergeCell ref="C69:H69"/>
    <mergeCell ref="A1:H2"/>
    <mergeCell ref="A10:G10"/>
    <mergeCell ref="A23:G23"/>
    <mergeCell ref="A51:G51"/>
    <mergeCell ref="A68:G68"/>
  </mergeCells>
  <pageMargins left="0.7" right="0.7"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H36"/>
  <sheetViews>
    <sheetView zoomScaleNormal="100" workbookViewId="0">
      <selection activeCell="G16" sqref="G16"/>
    </sheetView>
  </sheetViews>
  <sheetFormatPr defaultRowHeight="15" outlineLevelRow="2" outlineLevelCol="1" x14ac:dyDescent="0.25"/>
  <cols>
    <col min="1" max="1" width="6.140625" style="8" bestFit="1" customWidth="1"/>
    <col min="2" max="2" width="16.5703125" customWidth="1" outlineLevel="1" collapsed="1"/>
    <col min="3" max="3" width="49.85546875" customWidth="1"/>
    <col min="4" max="4" width="8.140625" style="3" customWidth="1"/>
    <col min="5" max="5" width="10.85546875" style="11" customWidth="1"/>
    <col min="6" max="6" width="6.5703125" style="15" customWidth="1"/>
    <col min="7" max="7" width="13.5703125" style="11" bestFit="1" customWidth="1"/>
    <col min="8" max="8" width="14" style="11" customWidth="1"/>
  </cols>
  <sheetData>
    <row r="1" spans="1:8" s="49" customFormat="1" x14ac:dyDescent="0.25">
      <c r="A1" s="59"/>
      <c r="D1" s="50"/>
      <c r="E1" s="56"/>
      <c r="F1" s="51"/>
      <c r="G1" s="56"/>
      <c r="H1" s="56"/>
    </row>
    <row r="2" spans="1:8" s="49" customFormat="1" ht="14.45" customHeight="1" x14ac:dyDescent="0.25">
      <c r="A2" s="94" t="s">
        <v>367</v>
      </c>
      <c r="B2" s="94"/>
      <c r="C2" s="94"/>
      <c r="D2" s="94"/>
      <c r="E2" s="94"/>
      <c r="F2" s="94"/>
      <c r="G2" s="94"/>
      <c r="H2" s="94"/>
    </row>
    <row r="3" spans="1:8" s="49" customFormat="1" x14ac:dyDescent="0.25">
      <c r="A3" s="95"/>
      <c r="B3" s="95"/>
      <c r="C3" s="95"/>
      <c r="D3" s="95"/>
      <c r="E3" s="95"/>
      <c r="F3" s="95"/>
      <c r="G3" s="95"/>
      <c r="H3" s="95"/>
    </row>
    <row r="4" spans="1:8" s="7" customFormat="1" ht="36" x14ac:dyDescent="0.2">
      <c r="A4" s="6" t="s">
        <v>4</v>
      </c>
      <c r="B4" s="6" t="s">
        <v>18</v>
      </c>
      <c r="C4" s="6" t="s">
        <v>19</v>
      </c>
      <c r="D4" s="6" t="s">
        <v>358</v>
      </c>
      <c r="E4" s="6" t="s">
        <v>368</v>
      </c>
      <c r="F4" s="21" t="s">
        <v>20</v>
      </c>
      <c r="G4" s="6" t="s">
        <v>372</v>
      </c>
      <c r="H4" s="6" t="s">
        <v>5</v>
      </c>
    </row>
    <row r="5" spans="1:8" x14ac:dyDescent="0.25">
      <c r="A5" s="1" t="s">
        <v>6</v>
      </c>
      <c r="B5" s="1" t="s">
        <v>8</v>
      </c>
      <c r="C5" s="1" t="s">
        <v>9</v>
      </c>
      <c r="D5" s="1" t="s">
        <v>10</v>
      </c>
      <c r="E5" s="1" t="s">
        <v>11</v>
      </c>
      <c r="F5" s="16" t="s">
        <v>12</v>
      </c>
      <c r="G5" s="1" t="s">
        <v>13</v>
      </c>
      <c r="H5" s="1" t="s">
        <v>14</v>
      </c>
    </row>
    <row r="6" spans="1:8" x14ac:dyDescent="0.25">
      <c r="A6" s="60" t="s">
        <v>7</v>
      </c>
      <c r="B6" s="19" t="s">
        <v>21</v>
      </c>
      <c r="C6" s="19" t="s">
        <v>17</v>
      </c>
      <c r="D6" s="4" t="s">
        <v>0</v>
      </c>
      <c r="E6" s="12" t="s">
        <v>0</v>
      </c>
      <c r="F6" s="17" t="s">
        <v>0</v>
      </c>
      <c r="G6" s="12" t="s">
        <v>0</v>
      </c>
      <c r="H6" s="12" t="s">
        <v>0</v>
      </c>
    </row>
    <row r="7" spans="1:8" ht="33" customHeight="1" outlineLevel="1" x14ac:dyDescent="0.25">
      <c r="A7" s="61" t="s">
        <v>315</v>
      </c>
      <c r="B7" s="20" t="s">
        <v>23</v>
      </c>
      <c r="C7" s="91" t="s">
        <v>369</v>
      </c>
      <c r="D7" s="92"/>
      <c r="E7" s="92"/>
      <c r="F7" s="92"/>
      <c r="G7" s="92"/>
      <c r="H7" s="93"/>
    </row>
    <row r="8" spans="1:8" outlineLevel="2" x14ac:dyDescent="0.25">
      <c r="A8" s="9" t="s">
        <v>317</v>
      </c>
      <c r="B8" s="2" t="s">
        <v>71</v>
      </c>
      <c r="C8" s="2" t="s">
        <v>316</v>
      </c>
      <c r="D8" s="62" t="s">
        <v>56</v>
      </c>
      <c r="E8" s="63">
        <v>40</v>
      </c>
      <c r="F8" s="18">
        <v>1</v>
      </c>
      <c r="G8" s="64"/>
      <c r="H8" s="64">
        <f>ROUND(E8*G8, 2)</f>
        <v>0</v>
      </c>
    </row>
    <row r="9" spans="1:8" ht="30" outlineLevel="2" x14ac:dyDescent="0.25">
      <c r="A9" s="9" t="s">
        <v>319</v>
      </c>
      <c r="B9" s="2" t="s">
        <v>320</v>
      </c>
      <c r="C9" s="2" t="s">
        <v>318</v>
      </c>
      <c r="D9" s="62" t="s">
        <v>40</v>
      </c>
      <c r="E9" s="63">
        <v>2.4</v>
      </c>
      <c r="F9" s="18">
        <v>1</v>
      </c>
      <c r="G9" s="64"/>
      <c r="H9" s="64">
        <f>ROUND(E9*G9, 2)</f>
        <v>0</v>
      </c>
    </row>
    <row r="10" spans="1:8" outlineLevel="2" x14ac:dyDescent="0.25">
      <c r="A10" s="97" t="s">
        <v>361</v>
      </c>
      <c r="B10" s="98" t="s">
        <v>0</v>
      </c>
      <c r="C10" s="98" t="s">
        <v>0</v>
      </c>
      <c r="D10" s="98" t="s">
        <v>0</v>
      </c>
      <c r="E10" s="98" t="s">
        <v>0</v>
      </c>
      <c r="F10" s="98" t="s">
        <v>0</v>
      </c>
      <c r="G10" s="98" t="s">
        <v>0</v>
      </c>
      <c r="H10" s="13">
        <f>SUM(H8:H9)</f>
        <v>0</v>
      </c>
    </row>
    <row r="11" spans="1:8" ht="53.45" customHeight="1" outlineLevel="1" x14ac:dyDescent="0.25">
      <c r="A11" s="61" t="s">
        <v>321</v>
      </c>
      <c r="B11" s="20" t="s">
        <v>23</v>
      </c>
      <c r="C11" s="103" t="s">
        <v>366</v>
      </c>
      <c r="D11" s="104"/>
      <c r="E11" s="104"/>
      <c r="F11" s="104"/>
      <c r="G11" s="104"/>
      <c r="H11" s="105"/>
    </row>
    <row r="12" spans="1:8" ht="45" outlineLevel="2" x14ac:dyDescent="0.25">
      <c r="A12" s="9" t="s">
        <v>323</v>
      </c>
      <c r="B12" s="2" t="s">
        <v>324</v>
      </c>
      <c r="C12" s="2" t="s">
        <v>322</v>
      </c>
      <c r="D12" s="62" t="s">
        <v>34</v>
      </c>
      <c r="E12" s="63">
        <v>144</v>
      </c>
      <c r="F12" s="18">
        <v>1</v>
      </c>
      <c r="G12" s="64"/>
      <c r="H12" s="64">
        <f t="shared" ref="H12:H23" si="0">ROUND(E12*G12, 2)</f>
        <v>0</v>
      </c>
    </row>
    <row r="13" spans="1:8" ht="45" outlineLevel="2" x14ac:dyDescent="0.25">
      <c r="A13" s="9" t="s">
        <v>326</v>
      </c>
      <c r="B13" s="2" t="s">
        <v>327</v>
      </c>
      <c r="C13" s="2" t="s">
        <v>325</v>
      </c>
      <c r="D13" s="62" t="s">
        <v>34</v>
      </c>
      <c r="E13" s="63">
        <v>144</v>
      </c>
      <c r="F13" s="18">
        <v>2</v>
      </c>
      <c r="G13" s="64"/>
      <c r="H13" s="64">
        <f t="shared" si="0"/>
        <v>0</v>
      </c>
    </row>
    <row r="14" spans="1:8" ht="45" outlineLevel="2" x14ac:dyDescent="0.25">
      <c r="A14" s="9" t="s">
        <v>328</v>
      </c>
      <c r="B14" s="2" t="s">
        <v>277</v>
      </c>
      <c r="C14" s="2" t="s">
        <v>275</v>
      </c>
      <c r="D14" s="62" t="s">
        <v>40</v>
      </c>
      <c r="E14" s="63">
        <v>43.2</v>
      </c>
      <c r="F14" s="18">
        <v>1</v>
      </c>
      <c r="G14" s="64"/>
      <c r="H14" s="64">
        <f t="shared" si="0"/>
        <v>0</v>
      </c>
    </row>
    <row r="15" spans="1:8" ht="30" outlineLevel="2" x14ac:dyDescent="0.25">
      <c r="A15" s="9" t="s">
        <v>329</v>
      </c>
      <c r="B15" s="2" t="s">
        <v>280</v>
      </c>
      <c r="C15" s="2" t="s">
        <v>278</v>
      </c>
      <c r="D15" s="62" t="s">
        <v>34</v>
      </c>
      <c r="E15" s="63">
        <v>144</v>
      </c>
      <c r="F15" s="18">
        <v>1</v>
      </c>
      <c r="G15" s="64"/>
      <c r="H15" s="64">
        <f t="shared" si="0"/>
        <v>0</v>
      </c>
    </row>
    <row r="16" spans="1:8" ht="30" outlineLevel="2" x14ac:dyDescent="0.25">
      <c r="A16" s="9" t="s">
        <v>330</v>
      </c>
      <c r="B16" s="2" t="s">
        <v>283</v>
      </c>
      <c r="C16" s="2" t="s">
        <v>281</v>
      </c>
      <c r="D16" s="62" t="s">
        <v>34</v>
      </c>
      <c r="E16" s="63">
        <v>144</v>
      </c>
      <c r="F16" s="18">
        <v>5</v>
      </c>
      <c r="G16" s="64"/>
      <c r="H16" s="64">
        <f t="shared" si="0"/>
        <v>0</v>
      </c>
    </row>
    <row r="17" spans="1:8" ht="30" outlineLevel="2" x14ac:dyDescent="0.25">
      <c r="A17" s="9" t="s">
        <v>331</v>
      </c>
      <c r="B17" s="2" t="s">
        <v>286</v>
      </c>
      <c r="C17" s="2" t="s">
        <v>284</v>
      </c>
      <c r="D17" s="62" t="s">
        <v>34</v>
      </c>
      <c r="E17" s="63">
        <v>144</v>
      </c>
      <c r="F17" s="18">
        <v>1</v>
      </c>
      <c r="G17" s="64"/>
      <c r="H17" s="64">
        <f t="shared" si="0"/>
        <v>0</v>
      </c>
    </row>
    <row r="18" spans="1:8" ht="30" outlineLevel="2" x14ac:dyDescent="0.25">
      <c r="A18" s="9" t="s">
        <v>332</v>
      </c>
      <c r="B18" s="2" t="s">
        <v>289</v>
      </c>
      <c r="C18" s="2" t="s">
        <v>287</v>
      </c>
      <c r="D18" s="62" t="s">
        <v>34</v>
      </c>
      <c r="E18" s="63">
        <v>144</v>
      </c>
      <c r="F18" s="18">
        <v>2</v>
      </c>
      <c r="G18" s="64"/>
      <c r="H18" s="64">
        <f t="shared" si="0"/>
        <v>0</v>
      </c>
    </row>
    <row r="19" spans="1:8" outlineLevel="2" x14ac:dyDescent="0.25">
      <c r="A19" s="9" t="s">
        <v>333</v>
      </c>
      <c r="B19" s="2" t="s">
        <v>293</v>
      </c>
      <c r="C19" s="2" t="s">
        <v>291</v>
      </c>
      <c r="D19" s="62" t="s">
        <v>40</v>
      </c>
      <c r="E19" s="63">
        <v>6.65</v>
      </c>
      <c r="F19" s="18">
        <v>1</v>
      </c>
      <c r="G19" s="64"/>
      <c r="H19" s="64">
        <f t="shared" si="0"/>
        <v>0</v>
      </c>
    </row>
    <row r="20" spans="1:8" ht="30" outlineLevel="2" x14ac:dyDescent="0.25">
      <c r="A20" s="9" t="s">
        <v>334</v>
      </c>
      <c r="B20" s="2" t="s">
        <v>296</v>
      </c>
      <c r="C20" s="2" t="s">
        <v>294</v>
      </c>
      <c r="D20" s="62" t="s">
        <v>56</v>
      </c>
      <c r="E20" s="63">
        <v>140</v>
      </c>
      <c r="F20" s="18">
        <v>1</v>
      </c>
      <c r="G20" s="64"/>
      <c r="H20" s="64">
        <f t="shared" si="0"/>
        <v>0</v>
      </c>
    </row>
    <row r="21" spans="1:8" ht="30" outlineLevel="2" x14ac:dyDescent="0.25">
      <c r="A21" s="9" t="s">
        <v>335</v>
      </c>
      <c r="B21" s="2" t="s">
        <v>299</v>
      </c>
      <c r="C21" s="2" t="s">
        <v>297</v>
      </c>
      <c r="D21" s="62" t="s">
        <v>56</v>
      </c>
      <c r="E21" s="63">
        <v>210</v>
      </c>
      <c r="F21" s="18">
        <v>1</v>
      </c>
      <c r="G21" s="64"/>
      <c r="H21" s="64">
        <f t="shared" si="0"/>
        <v>0</v>
      </c>
    </row>
    <row r="22" spans="1:8" ht="45" outlineLevel="2" x14ac:dyDescent="0.25">
      <c r="A22" s="9" t="s">
        <v>336</v>
      </c>
      <c r="B22" s="2" t="s">
        <v>305</v>
      </c>
      <c r="C22" s="2" t="s">
        <v>303</v>
      </c>
      <c r="D22" s="62" t="s">
        <v>34</v>
      </c>
      <c r="E22" s="63">
        <v>60</v>
      </c>
      <c r="F22" s="18">
        <v>1</v>
      </c>
      <c r="G22" s="64"/>
      <c r="H22" s="64">
        <f t="shared" si="0"/>
        <v>0</v>
      </c>
    </row>
    <row r="23" spans="1:8" ht="30" outlineLevel="2" x14ac:dyDescent="0.25">
      <c r="A23" s="9" t="s">
        <v>338</v>
      </c>
      <c r="B23" s="2" t="s">
        <v>339</v>
      </c>
      <c r="C23" s="2" t="s">
        <v>337</v>
      </c>
      <c r="D23" s="62" t="s">
        <v>34</v>
      </c>
      <c r="E23" s="63">
        <v>84</v>
      </c>
      <c r="F23" s="18">
        <v>1</v>
      </c>
      <c r="G23" s="64"/>
      <c r="H23" s="64">
        <f t="shared" si="0"/>
        <v>0</v>
      </c>
    </row>
    <row r="24" spans="1:8" outlineLevel="2" x14ac:dyDescent="0.25">
      <c r="A24" s="97" t="s">
        <v>362</v>
      </c>
      <c r="B24" s="99" t="s">
        <v>0</v>
      </c>
      <c r="C24" s="99" t="s">
        <v>0</v>
      </c>
      <c r="D24" s="99" t="s">
        <v>0</v>
      </c>
      <c r="E24" s="99" t="s">
        <v>0</v>
      </c>
      <c r="F24" s="99" t="s">
        <v>0</v>
      </c>
      <c r="G24" s="99" t="s">
        <v>0</v>
      </c>
      <c r="H24" s="13">
        <f>SUM(H12:H23)</f>
        <v>0</v>
      </c>
    </row>
    <row r="25" spans="1:8" ht="62.45" customHeight="1" outlineLevel="1" x14ac:dyDescent="0.25">
      <c r="A25" s="9" t="s">
        <v>340</v>
      </c>
      <c r="B25" s="2" t="s">
        <v>23</v>
      </c>
      <c r="C25" s="103" t="s">
        <v>365</v>
      </c>
      <c r="D25" s="104"/>
      <c r="E25" s="104"/>
      <c r="F25" s="104"/>
      <c r="G25" s="104"/>
      <c r="H25" s="105"/>
    </row>
    <row r="26" spans="1:8" ht="45" outlineLevel="2" x14ac:dyDescent="0.25">
      <c r="A26" s="9" t="s">
        <v>342</v>
      </c>
      <c r="B26" s="2" t="s">
        <v>343</v>
      </c>
      <c r="C26" s="2" t="s">
        <v>341</v>
      </c>
      <c r="D26" s="62" t="s">
        <v>56</v>
      </c>
      <c r="E26" s="63">
        <v>21.6</v>
      </c>
      <c r="F26" s="18">
        <v>0.5</v>
      </c>
      <c r="G26" s="64"/>
      <c r="H26" s="64">
        <f>ROUND(E26*G26, 2)</f>
        <v>0</v>
      </c>
    </row>
    <row r="27" spans="1:8" ht="45" outlineLevel="2" x14ac:dyDescent="0.25">
      <c r="A27" s="9" t="s">
        <v>345</v>
      </c>
      <c r="B27" s="2" t="s">
        <v>346</v>
      </c>
      <c r="C27" s="2" t="s">
        <v>344</v>
      </c>
      <c r="D27" s="62" t="s">
        <v>56</v>
      </c>
      <c r="E27" s="63">
        <v>21.6</v>
      </c>
      <c r="F27" s="18">
        <v>1</v>
      </c>
      <c r="G27" s="64"/>
      <c r="H27" s="64">
        <f>ROUND(E27*G27, 2)</f>
        <v>0</v>
      </c>
    </row>
    <row r="28" spans="1:8" ht="30" outlineLevel="2" x14ac:dyDescent="0.25">
      <c r="A28" s="9" t="s">
        <v>348</v>
      </c>
      <c r="B28" s="2" t="s">
        <v>349</v>
      </c>
      <c r="C28" s="2" t="s">
        <v>347</v>
      </c>
      <c r="D28" s="62" t="s">
        <v>56</v>
      </c>
      <c r="E28" s="63">
        <v>6.9</v>
      </c>
      <c r="F28" s="18">
        <v>1</v>
      </c>
      <c r="G28" s="64"/>
      <c r="H28" s="64">
        <f>ROUND(E28*G28, 2)</f>
        <v>0</v>
      </c>
    </row>
    <row r="29" spans="1:8" ht="45" outlineLevel="2" x14ac:dyDescent="0.25">
      <c r="A29" s="9" t="s">
        <v>351</v>
      </c>
      <c r="B29" s="2" t="s">
        <v>108</v>
      </c>
      <c r="C29" s="2" t="s">
        <v>350</v>
      </c>
      <c r="D29" s="62" t="s">
        <v>94</v>
      </c>
      <c r="E29" s="63">
        <v>4</v>
      </c>
      <c r="F29" s="18">
        <v>1</v>
      </c>
      <c r="G29" s="64"/>
      <c r="H29" s="64">
        <f>ROUND(E29*G29, 2)</f>
        <v>0</v>
      </c>
    </row>
    <row r="30" spans="1:8" outlineLevel="2" x14ac:dyDescent="0.25">
      <c r="A30" s="97" t="s">
        <v>363</v>
      </c>
      <c r="B30" s="99" t="s">
        <v>0</v>
      </c>
      <c r="C30" s="99" t="s">
        <v>0</v>
      </c>
      <c r="D30" s="99" t="s">
        <v>0</v>
      </c>
      <c r="E30" s="99" t="s">
        <v>0</v>
      </c>
      <c r="F30" s="99" t="s">
        <v>0</v>
      </c>
      <c r="G30" s="99" t="s">
        <v>0</v>
      </c>
      <c r="H30" s="13">
        <f>SUM(H26:H29)</f>
        <v>0</v>
      </c>
    </row>
    <row r="31" spans="1:8" ht="43.9" customHeight="1" outlineLevel="1" x14ac:dyDescent="0.25">
      <c r="A31" s="9" t="s">
        <v>352</v>
      </c>
      <c r="B31" s="2" t="s">
        <v>23</v>
      </c>
      <c r="C31" s="75" t="s">
        <v>360</v>
      </c>
      <c r="D31" s="76"/>
      <c r="E31" s="76"/>
      <c r="F31" s="76"/>
      <c r="G31" s="76"/>
      <c r="H31" s="102"/>
    </row>
    <row r="32" spans="1:8" ht="30" outlineLevel="2" x14ac:dyDescent="0.25">
      <c r="A32" s="9" t="s">
        <v>354</v>
      </c>
      <c r="B32" s="2" t="s">
        <v>108</v>
      </c>
      <c r="C32" s="2" t="s">
        <v>353</v>
      </c>
      <c r="D32" s="62" t="s">
        <v>56</v>
      </c>
      <c r="E32" s="63">
        <v>42</v>
      </c>
      <c r="F32" s="18">
        <v>1</v>
      </c>
      <c r="G32" s="64"/>
      <c r="H32" s="64">
        <f>ROUND(E32*G32, 2)</f>
        <v>0</v>
      </c>
    </row>
    <row r="33" spans="1:8" outlineLevel="2" x14ac:dyDescent="0.25">
      <c r="A33" s="100" t="s">
        <v>364</v>
      </c>
      <c r="B33" s="101" t="s">
        <v>0</v>
      </c>
      <c r="C33" s="101" t="s">
        <v>0</v>
      </c>
      <c r="D33" s="101" t="s">
        <v>0</v>
      </c>
      <c r="E33" s="101" t="s">
        <v>0</v>
      </c>
      <c r="F33" s="101" t="s">
        <v>0</v>
      </c>
      <c r="G33" s="101" t="s">
        <v>0</v>
      </c>
      <c r="H33" s="57">
        <f>SUM(H32:H32)</f>
        <v>0</v>
      </c>
    </row>
    <row r="34" spans="1:8" ht="18" customHeight="1" outlineLevel="1" x14ac:dyDescent="0.25">
      <c r="A34" s="96" t="s">
        <v>370</v>
      </c>
      <c r="B34" s="96"/>
      <c r="C34" s="96"/>
      <c r="D34" s="96"/>
      <c r="E34" s="96"/>
      <c r="F34" s="96"/>
      <c r="G34" s="96"/>
      <c r="H34" s="58">
        <f>H33+H30+H24+H10</f>
        <v>0</v>
      </c>
    </row>
    <row r="35" spans="1:8" ht="18.75" x14ac:dyDescent="0.25">
      <c r="A35" s="89" t="s">
        <v>373</v>
      </c>
      <c r="B35" s="89"/>
      <c r="C35" s="89"/>
      <c r="D35" s="89"/>
      <c r="E35" s="89"/>
      <c r="F35" s="89"/>
      <c r="G35" s="89"/>
      <c r="H35" s="54">
        <f>ROUND(H34*23%,2)</f>
        <v>0</v>
      </c>
    </row>
    <row r="36" spans="1:8" ht="18.75" x14ac:dyDescent="0.25">
      <c r="A36" s="90" t="s">
        <v>394</v>
      </c>
      <c r="B36" s="90"/>
      <c r="C36" s="90"/>
      <c r="D36" s="90"/>
      <c r="E36" s="90"/>
      <c r="F36" s="90"/>
      <c r="G36" s="90"/>
      <c r="H36" s="55">
        <f>H34+H35</f>
        <v>0</v>
      </c>
    </row>
  </sheetData>
  <sheetProtection algorithmName="SHA-512" hashValue="FBDI71XW2eZTpkeggTLiUgR7C8MAlJ3kQMSx/kONF7DP3jKa8vr3Nrkb7Kgi+nNnv0OWoDLxnRjB4Q9BMgtxDg==" saltValue="N9PganFa0m3n/Iz9ePb/mQ==" spinCount="100000" sheet="1" objects="1" scenarios="1"/>
  <mergeCells count="12">
    <mergeCell ref="A35:G35"/>
    <mergeCell ref="A36:G36"/>
    <mergeCell ref="C7:H7"/>
    <mergeCell ref="A2:H3"/>
    <mergeCell ref="A34:G34"/>
    <mergeCell ref="A10:G10"/>
    <mergeCell ref="A24:G24"/>
    <mergeCell ref="A30:G30"/>
    <mergeCell ref="A33:G33"/>
    <mergeCell ref="C31:H31"/>
    <mergeCell ref="C25:H25"/>
    <mergeCell ref="C11:H11"/>
  </mergeCells>
  <pageMargins left="0.7" right="0.7" top="0.75" bottom="0.75" header="0.3" footer="0.3"/>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KARTA TYTUŁOWA</vt:lpstr>
      <vt:lpstr>1 PLAC MANEWROWY</vt:lpstr>
      <vt:lpstr>2 REMONT ODMULNIKA</vt:lpstr>
      <vt:lpstr>'1 PLAC MANEWROWY'!Obszar_wydruku</vt:lpstr>
      <vt:lpstr>'2 REMONT ODMULNIKA'!Obszar_wydruku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Magdalena Mieczyńska</cp:lastModifiedBy>
  <cp:lastPrinted>2026-04-16T10:45:47Z</cp:lastPrinted>
  <dcterms:created xsi:type="dcterms:W3CDTF">2026-04-16T09:17:47Z</dcterms:created>
  <dcterms:modified xsi:type="dcterms:W3CDTF">2026-05-05T11:38:02Z</dcterms:modified>
</cp:coreProperties>
</file>